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<sst xmlns="http://schemas.openxmlformats.org/spreadsheetml/2006/main" count="97" uniqueCount="57">
  <si>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Дата</t>
  </si>
  <si>
    <t>Момент 
наблюдения
UT</t>
  </si>
  <si>
    <t>Момент 
наблюдения
JD</t>
  </si>
  <si>
    <t>Момент наблюдения в долях периода</t>
  </si>
  <si>
    <t>Оценка
блеска</t>
  </si>
  <si>
    <t>Степень
уверенности</t>
  </si>
  <si>
    <t>Примечания</t>
  </si>
  <si>
    <t>Звёзды
сравнения</t>
  </si>
  <si>
    <t>Разность
в степенях</t>
  </si>
  <si>
    <t>Блеск звёзд сравнения
в степенях</t>
  </si>
  <si>
    <t>Блеск 
в степенях</t>
  </si>
  <si>
    <t>яркая звезда</t>
  </si>
  <si>
    <t>степень</t>
  </si>
  <si>
    <t>V</t>
  </si>
  <si>
    <t>слабая
звезда</t>
  </si>
  <si>
    <t>яркая</t>
  </si>
  <si>
    <t>слабая</t>
  </si>
  <si>
    <t>Данные о звезде:</t>
  </si>
  <si>
    <t>Звезда</t>
  </si>
  <si>
    <t>Тип</t>
  </si>
  <si>
    <t>Координаты</t>
  </si>
  <si>
    <t>Блеск</t>
  </si>
  <si>
    <t>min</t>
  </si>
  <si>
    <t>max</t>
  </si>
  <si>
    <t>α</t>
  </si>
  <si>
    <t>δ</t>
  </si>
  <si>
    <t>№ п/п</t>
  </si>
  <si>
    <t>Период</t>
  </si>
  <si>
    <t>Начальный момент
максимума</t>
  </si>
  <si>
    <t>T0</t>
  </si>
  <si>
    <t>P</t>
  </si>
  <si>
    <t>E</t>
  </si>
  <si>
    <t>T</t>
  </si>
  <si>
    <t>Моск. Время</t>
  </si>
  <si>
    <t>GSC 0742-0237</t>
  </si>
  <si>
    <t>EB</t>
  </si>
  <si>
    <t>06 12 17,15</t>
  </si>
  <si>
    <t>14 56 41.4</t>
  </si>
  <si>
    <t>Визуальные наблюдения затменной GSC 0742-0237</t>
  </si>
  <si>
    <t xml:space="preserve">Время
московское
</t>
  </si>
  <si>
    <t>B</t>
  </si>
  <si>
    <t>C</t>
  </si>
  <si>
    <t>Инструмент</t>
  </si>
  <si>
    <t>FirstScope Compact114EQ</t>
  </si>
  <si>
    <t>Объектив</t>
  </si>
  <si>
    <t>110мм</t>
  </si>
  <si>
    <t>Фокусное расстояние</t>
  </si>
  <si>
    <t>1000мм</t>
  </si>
  <si>
    <t>Увеличние</t>
  </si>
  <si>
    <t>50х</t>
  </si>
  <si>
    <t>?</t>
  </si>
  <si>
    <t>B  - C</t>
  </si>
  <si>
    <t>Звёзды сравнения</t>
  </si>
  <si>
    <t>A</t>
  </si>
  <si>
    <t>D</t>
  </si>
  <si>
    <t>m</t>
  </si>
  <si>
    <t>Блеск
в зв. вел. 
(метод интерполяции)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</si>
</sst>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  <numFmt numFmtId="182" formatCode="dd/mm/yy\ h:mm;@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sz val="16"/>
      <color indexed="48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 Cyr"/>
      <family val="0"/>
    </font>
    <font>
      <sz val="10"/>
      <name val="Arial Unicode MS"/>
      <family val="0"/>
    </font>
    <font>
      <sz val="12"/>
      <name val="Arial Cyr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2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1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Лист3!$F$20:$F$38</c:f>
              <c:numCache>
                <c:ptCount val="19"/>
                <c:pt idx="0">
                  <c:v>0.9820550222393649</c:v>
                </c:pt>
                <c:pt idx="1">
                  <c:v>0.9880477794117724</c:v>
                </c:pt>
                <c:pt idx="2">
                  <c:v>0.007752358292691497</c:v>
                </c:pt>
                <c:pt idx="3">
                  <c:v>0.01887471809550334</c:v>
                </c:pt>
                <c:pt idx="4">
                  <c:v>0.023585074036873266</c:v>
                </c:pt>
                <c:pt idx="5">
                  <c:v>0.029442192794249422</c:v>
                </c:pt>
                <c:pt idx="6">
                  <c:v>0.035718557092423</c:v>
                </c:pt>
                <c:pt idx="7">
                  <c:v>0.04370889960682689</c:v>
                </c:pt>
              </c:numCache>
            </c:numRef>
          </c:xVal>
          <c:yVal>
            <c:numRef>
              <c:f>Лист3!$S$20:$S$38</c:f>
              <c:numCache>
                <c:ptCount val="19"/>
                <c:pt idx="0">
                  <c:v>10.356666666666667</c:v>
                </c:pt>
                <c:pt idx="1">
                  <c:v>10.35</c:v>
                </c:pt>
                <c:pt idx="2">
                  <c:v>10.34142857142857</c:v>
                </c:pt>
                <c:pt idx="3">
                  <c:v>10.35</c:v>
                </c:pt>
                <c:pt idx="4">
                  <c:v>10.33</c:v>
                </c:pt>
                <c:pt idx="5">
                  <c:v>10.31</c:v>
                </c:pt>
                <c:pt idx="6">
                  <c:v>10.303333333333333</c:v>
                </c:pt>
                <c:pt idx="7">
                  <c:v>10.31</c:v>
                </c:pt>
              </c:numCache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</c:scaling>
        <c:axPos val="t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782450"/>
        <c:crosses val="autoZero"/>
        <c:crossBetween val="midCat"/>
        <c:dispUnits/>
      </c:valAx>
      <c:valAx>
        <c:axId val="33782450"/>
        <c:scaling>
          <c:orientation val="maxMin"/>
          <c:max val="10.8"/>
          <c:min val="1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405929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561975</xdr:colOff>
      <xdr:row>0</xdr:row>
      <xdr:rowOff>38100</xdr:rowOff>
    </xdr:from>
    <xdr:to>
      <xdr:col>28</xdr:col>
      <xdr:colOff>381000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18268950" y="38100"/>
        <a:ext cx="5305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A4" sqref="A4"/>
    </sheetView>
  </sheetViews>
  <sheetFormatPr defaultColWidth="9.140625" defaultRowHeight="12.75"/>
  <cols>
    <col min="1" max="1" width="13.421875" style="0" customWidth="1"/>
    <col min="2" max="2" width="13.7109375" style="0" customWidth="1"/>
    <col min="4" max="4" width="16.140625" style="0" customWidth="1"/>
    <col min="5" max="5" width="15.8515625" style="0" customWidth="1"/>
    <col min="6" max="6" width="10.140625" style="0" bestFit="1" customWidth="1"/>
    <col min="8" max="8" width="14.421875" style="0" customWidth="1"/>
    <col min="11" max="11" width="13.28125" style="0" customWidth="1"/>
    <col min="12" max="12" width="14.57421875" style="0" customWidth="1"/>
    <col min="13" max="13" width="10.140625" style="0" bestFit="1" customWidth="1"/>
  </cols>
  <sheetData>
    <row r="3" spans="1:13" ht="12.75">
      <c r="A3" t="s">
        <v>29</v>
      </c>
      <c r="B3" t="s">
        <v>30</v>
      </c>
      <c r="C3" s="3" t="s">
        <v>31</v>
      </c>
      <c r="D3" t="s">
        <v>32</v>
      </c>
      <c r="E3" s="12" t="s">
        <v>33</v>
      </c>
      <c r="F3" t="s">
        <v>0</v>
      </c>
      <c r="H3" t="s">
        <v>29</v>
      </c>
      <c r="I3" t="s">
        <v>30</v>
      </c>
      <c r="J3" s="3" t="s">
        <v>31</v>
      </c>
      <c r="K3" t="s">
        <v>32</v>
      </c>
      <c r="L3" s="12" t="s">
        <v>33</v>
      </c>
      <c r="M3" t="s">
        <v>0</v>
      </c>
    </row>
    <row r="4" spans="1:13" ht="12.75">
      <c r="A4" s="13">
        <v>2434628.57</v>
      </c>
      <c r="B4" s="15">
        <v>3.14873</v>
      </c>
      <c r="C4">
        <v>6048</v>
      </c>
      <c r="D4">
        <f>$A$4+$B$4*C4</f>
        <v>2453672.08904</v>
      </c>
      <c r="E4" s="12"/>
      <c r="F4" s="14">
        <v>38653</v>
      </c>
      <c r="H4" s="13">
        <v>2419267.519</v>
      </c>
      <c r="I4" s="13">
        <v>3.149046</v>
      </c>
      <c r="J4">
        <v>10926</v>
      </c>
      <c r="K4">
        <f>$H$4+$I$4*J4</f>
        <v>2453673.995596</v>
      </c>
      <c r="L4" s="12">
        <f>IF(((K4-INT(K4))*24+15)&lt;24,((K4-INT(K4))*24+15),((K4-INT(K4))*24+15+1)-24)</f>
        <v>15.894303999841213</v>
      </c>
      <c r="M4" s="14"/>
    </row>
    <row r="5" spans="3:12" ht="12.75">
      <c r="C5">
        <v>6049</v>
      </c>
      <c r="D5">
        <f aca="true" t="shared" si="0" ref="D5:D13">$A$4+$B$4*C5</f>
        <v>2453675.23777</v>
      </c>
      <c r="E5" s="12">
        <f>IF(((D5-INT(D5))*24+15)&lt;24,((D5-INT(D5))*24+15),((D5-INT(D5))*24+15)-24)</f>
        <v>20.706480000168085</v>
      </c>
      <c r="F5" s="14">
        <v>38656</v>
      </c>
      <c r="J5">
        <v>10927</v>
      </c>
      <c r="K5">
        <f>$H$4+$I$4*J5</f>
        <v>2453677.144642</v>
      </c>
      <c r="L5" s="12">
        <f>IF(((K5-INT(K5))*24+15)&lt;24,((K5-INT(K5))*24+15),((K5-INT(K5))*24+15)-24)</f>
        <v>18.471408002078533</v>
      </c>
    </row>
    <row r="6" spans="3:12" ht="12.75">
      <c r="C6">
        <v>6050</v>
      </c>
      <c r="D6">
        <f t="shared" si="0"/>
        <v>2453678.3865</v>
      </c>
      <c r="E6" s="12">
        <f>IF(((D6-INT(D6))*24+15)&lt;24,((D6-INT(D6))*24+15),((D6-INT(D6))*24+15)-24)</f>
        <v>0.2760000005364418</v>
      </c>
      <c r="F6" s="14">
        <v>38660</v>
      </c>
      <c r="J6">
        <v>10928</v>
      </c>
      <c r="K6">
        <f aca="true" t="shared" si="1" ref="K6:K13">$H$4+$I$4*J6</f>
        <v>2453680.2936879997</v>
      </c>
      <c r="L6" s="12">
        <f aca="true" t="shared" si="2" ref="L6:L13">IF(((K6-INT(K6))*24+15)&lt;24,((K6-INT(K6))*24+15),((K6-INT(K6))*24+15)-24)</f>
        <v>22.048511993139982</v>
      </c>
    </row>
    <row r="7" spans="3:12" ht="12.75">
      <c r="C7">
        <v>6051</v>
      </c>
      <c r="D7">
        <f t="shared" si="0"/>
        <v>2453681.53523</v>
      </c>
      <c r="E7" s="12">
        <f>IF(((D7-INT(D7))*24+15)&lt;24,((D7-INT(D7))*24+15),((D7-INT(D7))*24+15+1)-24)</f>
        <v>4.8455200009047985</v>
      </c>
      <c r="F7" s="14">
        <v>38663</v>
      </c>
      <c r="J7">
        <v>10929</v>
      </c>
      <c r="K7">
        <f t="shared" si="1"/>
        <v>2453683.442734</v>
      </c>
      <c r="L7" s="12">
        <f t="shared" si="2"/>
        <v>1.6256159953773022</v>
      </c>
    </row>
    <row r="8" spans="3:12" ht="12.75">
      <c r="C8">
        <v>6052</v>
      </c>
      <c r="D8">
        <f t="shared" si="0"/>
        <v>2453684.68396</v>
      </c>
      <c r="E8" s="12">
        <f>IF(((D8-INT(D8))*24+15)&lt;24,((D8-INT(D8))*24+15),((D8-INT(D8))*24+15)-24)</f>
        <v>7.415040001273155</v>
      </c>
      <c r="F8" s="14">
        <v>38666</v>
      </c>
      <c r="J8">
        <v>10930</v>
      </c>
      <c r="K8">
        <f t="shared" si="1"/>
        <v>2453686.59178</v>
      </c>
      <c r="L8" s="12">
        <f t="shared" si="2"/>
        <v>5.202719997614622</v>
      </c>
    </row>
    <row r="9" spans="3:12" ht="12.75">
      <c r="C9">
        <v>6053</v>
      </c>
      <c r="D9">
        <f t="shared" si="0"/>
        <v>2453687.8326899996</v>
      </c>
      <c r="E9" s="12">
        <f>IF(((D9-INT(D9))*24+15)&lt;24,((D9-INT(D9))*24+15),((D9-INT(D9))*24+15+1)-24)</f>
        <v>11.984559990465641</v>
      </c>
      <c r="F9" s="14">
        <v>38669</v>
      </c>
      <c r="J9">
        <v>10931</v>
      </c>
      <c r="K9">
        <f t="shared" si="1"/>
        <v>2453689.740826</v>
      </c>
      <c r="L9" s="12">
        <f t="shared" si="2"/>
        <v>8.779823999851942</v>
      </c>
    </row>
    <row r="10" spans="3:12" ht="12.75">
      <c r="C10">
        <v>6054</v>
      </c>
      <c r="D10">
        <f t="shared" si="0"/>
        <v>2453690.9814199996</v>
      </c>
      <c r="E10" s="12">
        <f>IF(((D10-INT(D10))*24+15)&lt;24,((D10-INT(D10))*24+15),((D10-INT(D10))*24+15)-24)</f>
        <v>14.554079990833998</v>
      </c>
      <c r="F10" s="14">
        <v>38672</v>
      </c>
      <c r="J10">
        <v>10932</v>
      </c>
      <c r="K10">
        <f t="shared" si="1"/>
        <v>2453692.8898719996</v>
      </c>
      <c r="L10" s="12">
        <f t="shared" si="2"/>
        <v>12.356927990913391</v>
      </c>
    </row>
    <row r="11" spans="3:12" ht="12.75">
      <c r="C11">
        <v>6055</v>
      </c>
      <c r="D11">
        <f t="shared" si="0"/>
        <v>2453694.1301499996</v>
      </c>
      <c r="E11" s="12">
        <f>IF(((D11-INT(D11))*24+15)&lt;24,((D11-INT(D11))*24+15),((D11-INT(D11))*24+15+1)-24)</f>
        <v>18.123599991202354</v>
      </c>
      <c r="F11" s="14">
        <v>38675</v>
      </c>
      <c r="J11">
        <v>10933</v>
      </c>
      <c r="K11">
        <f t="shared" si="1"/>
        <v>2453696.0389179997</v>
      </c>
      <c r="L11" s="12">
        <f t="shared" si="2"/>
        <v>15.934031993150711</v>
      </c>
    </row>
    <row r="12" spans="3:12" ht="12.75">
      <c r="C12">
        <v>6056</v>
      </c>
      <c r="D12">
        <f t="shared" si="0"/>
        <v>2453697.2788799996</v>
      </c>
      <c r="E12" s="12">
        <f>IF(((D12-INT(D12))*24+15)&lt;24,((D12-INT(D12))*24+15),((D12-INT(D12))*24+15)-24)</f>
        <v>21.69311999157071</v>
      </c>
      <c r="F12" s="14">
        <v>38678</v>
      </c>
      <c r="J12">
        <v>10934</v>
      </c>
      <c r="K12">
        <f t="shared" si="1"/>
        <v>2453699.187964</v>
      </c>
      <c r="L12" s="12">
        <f t="shared" si="2"/>
        <v>19.51113599538803</v>
      </c>
    </row>
    <row r="13" spans="3:12" ht="12.75">
      <c r="C13">
        <v>6057</v>
      </c>
      <c r="D13">
        <f t="shared" si="0"/>
        <v>2453700.4276099997</v>
      </c>
      <c r="E13" s="12">
        <f>IF(((D13-INT(D13))*24+15)&lt;24,((D13-INT(D13))*24+15),((D13-INT(D13))*24+15+1)-24)</f>
        <v>2.262639991939068</v>
      </c>
      <c r="F13" s="14">
        <v>38682</v>
      </c>
      <c r="J13">
        <v>10935</v>
      </c>
      <c r="K13">
        <f t="shared" si="1"/>
        <v>2453702.33701</v>
      </c>
      <c r="L13" s="12">
        <f t="shared" si="2"/>
        <v>23.08823999762535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9"/>
  <sheetViews>
    <sheetView tabSelected="1" workbookViewId="0" topLeftCell="O10">
      <selection activeCell="R22" sqref="R22"/>
    </sheetView>
  </sheetViews>
  <sheetFormatPr defaultColWidth="9.140625" defaultRowHeight="12.75"/>
  <cols>
    <col min="1" max="1" width="6.57421875" style="0" customWidth="1"/>
    <col min="2" max="2" width="19.140625" style="3" customWidth="1"/>
    <col min="3" max="3" width="26.00390625" style="5" customWidth="1"/>
    <col min="4" max="4" width="20.140625" style="4" customWidth="1"/>
    <col min="5" max="5" width="16.140625" style="0" customWidth="1"/>
    <col min="6" max="6" width="19.28125" style="16" customWidth="1"/>
    <col min="12" max="13" width="13.57421875" style="0" customWidth="1"/>
    <col min="14" max="14" width="14.421875" style="3" customWidth="1"/>
    <col min="15" max="17" width="12.00390625" style="0" customWidth="1"/>
    <col min="18" max="18" width="12.28125" style="0" customWidth="1"/>
    <col min="19" max="19" width="22.7109375" style="0" customWidth="1"/>
  </cols>
  <sheetData>
    <row r="1" spans="2:6" ht="12.75">
      <c r="B1" s="23" t="s">
        <v>38</v>
      </c>
      <c r="C1" s="23"/>
      <c r="D1" s="23"/>
      <c r="E1" s="23"/>
      <c r="F1" s="23"/>
    </row>
    <row r="2" spans="2:6" ht="12.75">
      <c r="B2" s="23"/>
      <c r="C2" s="23"/>
      <c r="D2" s="23"/>
      <c r="E2" s="23"/>
      <c r="F2" s="23"/>
    </row>
    <row r="3" spans="2:4" ht="12.75">
      <c r="B3" s="24" t="s">
        <v>17</v>
      </c>
      <c r="C3" s="24"/>
      <c r="D3" s="24"/>
    </row>
    <row r="4" spans="2:8" ht="12.75">
      <c r="B4" s="3" t="s">
        <v>18</v>
      </c>
      <c r="C4" s="7" t="s">
        <v>34</v>
      </c>
      <c r="F4" s="16" t="s">
        <v>52</v>
      </c>
      <c r="G4" s="3" t="s">
        <v>55</v>
      </c>
      <c r="H4" s="3" t="s">
        <v>41</v>
      </c>
    </row>
    <row r="5" spans="2:8" ht="12.75">
      <c r="B5" s="3" t="s">
        <v>19</v>
      </c>
      <c r="C5" s="7" t="s">
        <v>35</v>
      </c>
      <c r="G5" s="3"/>
      <c r="H5" s="3"/>
    </row>
    <row r="6" spans="2:8" ht="12.75" customHeight="1">
      <c r="B6" s="24" t="s">
        <v>20</v>
      </c>
      <c r="C6" s="6" t="s">
        <v>24</v>
      </c>
      <c r="D6" s="4" t="s">
        <v>36</v>
      </c>
      <c r="F6" s="16" t="s">
        <v>53</v>
      </c>
      <c r="G6" s="3">
        <v>10.01</v>
      </c>
      <c r="H6" s="3">
        <v>0.38</v>
      </c>
    </row>
    <row r="7" spans="2:8" ht="12.75">
      <c r="B7" s="24"/>
      <c r="C7" s="6" t="s">
        <v>25</v>
      </c>
      <c r="D7" s="4" t="s">
        <v>37</v>
      </c>
      <c r="F7" s="16" t="s">
        <v>40</v>
      </c>
      <c r="G7" s="3">
        <v>10.25</v>
      </c>
      <c r="H7" s="3">
        <v>0.15</v>
      </c>
    </row>
    <row r="8" spans="2:8" ht="12.75">
      <c r="B8" s="3" t="s">
        <v>21</v>
      </c>
      <c r="C8" s="5" t="s">
        <v>23</v>
      </c>
      <c r="D8" s="4">
        <v>10.4</v>
      </c>
      <c r="F8" s="16" t="s">
        <v>41</v>
      </c>
      <c r="G8" s="3">
        <v>10.41</v>
      </c>
      <c r="H8" s="3">
        <v>0.46</v>
      </c>
    </row>
    <row r="9" spans="3:8" ht="12.75">
      <c r="C9" s="5" t="s">
        <v>22</v>
      </c>
      <c r="D9" s="4">
        <v>10.7</v>
      </c>
      <c r="F9" s="16" t="s">
        <v>54</v>
      </c>
      <c r="G9" s="3">
        <v>10.74</v>
      </c>
      <c r="H9" s="3">
        <v>0.22</v>
      </c>
    </row>
    <row r="10" spans="2:3" ht="12.75">
      <c r="B10" s="3" t="s">
        <v>27</v>
      </c>
      <c r="C10" s="4">
        <v>0.810979</v>
      </c>
    </row>
    <row r="11" spans="2:3" ht="30" customHeight="1">
      <c r="B11" s="10" t="s">
        <v>28</v>
      </c>
      <c r="C11" s="4">
        <v>2451496.8519</v>
      </c>
    </row>
    <row r="13" spans="2:3" ht="12.75">
      <c r="B13" s="17" t="s">
        <v>42</v>
      </c>
      <c r="C13" s="17" t="s">
        <v>43</v>
      </c>
    </row>
    <row r="14" spans="2:3" ht="12.75">
      <c r="B14" s="3" t="s">
        <v>44</v>
      </c>
      <c r="C14" s="5" t="s">
        <v>45</v>
      </c>
    </row>
    <row r="15" spans="2:3" ht="12.75">
      <c r="B15" s="3" t="s">
        <v>46</v>
      </c>
      <c r="C15" s="5" t="s">
        <v>47</v>
      </c>
    </row>
    <row r="16" spans="2:3" ht="12.75">
      <c r="B16" s="3" t="s">
        <v>48</v>
      </c>
      <c r="C16" s="5" t="s">
        <v>49</v>
      </c>
    </row>
    <row r="18" spans="1:19" ht="12.75" customHeight="1">
      <c r="A18" s="19" t="s">
        <v>26</v>
      </c>
      <c r="B18" s="19" t="s">
        <v>0</v>
      </c>
      <c r="C18" s="20" t="s">
        <v>39</v>
      </c>
      <c r="D18" s="20" t="s">
        <v>1</v>
      </c>
      <c r="E18" s="20" t="s">
        <v>2</v>
      </c>
      <c r="F18" s="25" t="s">
        <v>3</v>
      </c>
      <c r="G18" s="20" t="s">
        <v>4</v>
      </c>
      <c r="H18" s="20"/>
      <c r="I18" s="20"/>
      <c r="J18" s="20"/>
      <c r="K18" s="20"/>
      <c r="L18" s="20" t="s">
        <v>5</v>
      </c>
      <c r="M18" s="20" t="s">
        <v>6</v>
      </c>
      <c r="N18" s="20" t="s">
        <v>7</v>
      </c>
      <c r="O18" s="20" t="s">
        <v>8</v>
      </c>
      <c r="P18" s="20" t="s">
        <v>9</v>
      </c>
      <c r="Q18" s="20"/>
      <c r="R18" s="21" t="s">
        <v>10</v>
      </c>
      <c r="S18" s="21" t="s">
        <v>56</v>
      </c>
    </row>
    <row r="19" spans="1:19" ht="41.25" customHeight="1">
      <c r="A19" s="19"/>
      <c r="B19" s="19"/>
      <c r="C19" s="20"/>
      <c r="D19" s="20"/>
      <c r="E19" s="20"/>
      <c r="F19" s="25"/>
      <c r="G19" s="2" t="s">
        <v>11</v>
      </c>
      <c r="H19" s="2" t="s">
        <v>12</v>
      </c>
      <c r="I19" s="2" t="s">
        <v>13</v>
      </c>
      <c r="J19" s="2" t="s">
        <v>12</v>
      </c>
      <c r="K19" s="2" t="s">
        <v>14</v>
      </c>
      <c r="L19" s="20"/>
      <c r="M19" s="20"/>
      <c r="N19" s="19"/>
      <c r="O19" s="19"/>
      <c r="P19" s="1" t="s">
        <v>15</v>
      </c>
      <c r="Q19" s="1" t="s">
        <v>16</v>
      </c>
      <c r="R19" s="22"/>
      <c r="S19" s="22"/>
    </row>
    <row r="20" spans="1:19" ht="12.75">
      <c r="A20">
        <v>1</v>
      </c>
      <c r="B20" s="8">
        <v>38690</v>
      </c>
      <c r="C20" s="9">
        <v>0.0020833333333333333</v>
      </c>
      <c r="D20" s="11">
        <v>38689.87708333333</v>
      </c>
      <c r="E20">
        <v>2453708.37708</v>
      </c>
      <c r="F20" s="16">
        <f aca="true" t="shared" si="0" ref="F20:F27">(E20-$C$11)/$C$10-INT((E20-$C$11)/$C$10)</f>
        <v>0.9820550222393649</v>
      </c>
      <c r="G20" s="3" t="s">
        <v>40</v>
      </c>
      <c r="H20" s="3">
        <v>4</v>
      </c>
      <c r="I20" s="3" t="s">
        <v>13</v>
      </c>
      <c r="J20" s="3">
        <v>2</v>
      </c>
      <c r="K20" s="3" t="s">
        <v>41</v>
      </c>
      <c r="L20" s="3">
        <v>3</v>
      </c>
      <c r="M20" s="3" t="s">
        <v>50</v>
      </c>
      <c r="N20" s="3" t="s">
        <v>51</v>
      </c>
      <c r="O20" s="3">
        <f aca="true" t="shared" si="1" ref="O20:O27">H20+J20</f>
        <v>6</v>
      </c>
      <c r="P20" s="3">
        <v>10.25</v>
      </c>
      <c r="Q20" s="3">
        <v>10.41</v>
      </c>
      <c r="S20" s="12">
        <f aca="true" t="shared" si="2" ref="S20:S27">(Q20-P20)/(H20+J20)*H20+P20</f>
        <v>10.356666666666667</v>
      </c>
    </row>
    <row r="21" spans="1:19" ht="12.75">
      <c r="A21">
        <v>2</v>
      </c>
      <c r="B21" s="8">
        <v>38690</v>
      </c>
      <c r="C21" s="9">
        <v>0.006944444444444444</v>
      </c>
      <c r="D21" s="11">
        <v>38689.881944444445</v>
      </c>
      <c r="E21">
        <v>2453708.38194</v>
      </c>
      <c r="F21" s="16">
        <f t="shared" si="0"/>
        <v>0.9880477794117724</v>
      </c>
      <c r="G21" s="3" t="s">
        <v>40</v>
      </c>
      <c r="H21" s="3">
        <v>5</v>
      </c>
      <c r="I21" s="3" t="s">
        <v>13</v>
      </c>
      <c r="J21" s="3">
        <v>3</v>
      </c>
      <c r="K21" s="3" t="s">
        <v>41</v>
      </c>
      <c r="L21" s="3">
        <v>3.5</v>
      </c>
      <c r="M21" s="3"/>
      <c r="N21" s="3" t="s">
        <v>51</v>
      </c>
      <c r="O21" s="3">
        <f t="shared" si="1"/>
        <v>8</v>
      </c>
      <c r="P21" s="3">
        <v>10.25</v>
      </c>
      <c r="Q21" s="3">
        <v>10.41</v>
      </c>
      <c r="S21" s="12">
        <f t="shared" si="2"/>
        <v>10.35</v>
      </c>
    </row>
    <row r="22" spans="1:19" ht="12.75">
      <c r="A22">
        <v>3</v>
      </c>
      <c r="B22" s="8">
        <v>38690</v>
      </c>
      <c r="C22" s="9">
        <v>0.02291666666666667</v>
      </c>
      <c r="D22" s="11">
        <v>38689.89791666667</v>
      </c>
      <c r="E22">
        <v>2453708.39792</v>
      </c>
      <c r="F22" s="16">
        <f t="shared" si="0"/>
        <v>0.007752358292691497</v>
      </c>
      <c r="G22" s="3" t="s">
        <v>40</v>
      </c>
      <c r="H22" s="3">
        <v>4</v>
      </c>
      <c r="I22" s="3" t="s">
        <v>13</v>
      </c>
      <c r="J22" s="3">
        <v>3</v>
      </c>
      <c r="K22" s="3" t="s">
        <v>41</v>
      </c>
      <c r="L22" s="3">
        <v>3.5</v>
      </c>
      <c r="M22" s="3"/>
      <c r="N22" s="3" t="s">
        <v>51</v>
      </c>
      <c r="O22" s="3">
        <f t="shared" si="1"/>
        <v>7</v>
      </c>
      <c r="P22" s="3">
        <v>10.25</v>
      </c>
      <c r="Q22" s="3">
        <v>10.41</v>
      </c>
      <c r="S22" s="12">
        <f t="shared" si="2"/>
        <v>10.34142857142857</v>
      </c>
    </row>
    <row r="23" spans="1:19" ht="12.75">
      <c r="A23">
        <v>4</v>
      </c>
      <c r="B23" s="8">
        <v>38690</v>
      </c>
      <c r="C23" s="9">
        <v>0.03194444444444445</v>
      </c>
      <c r="D23" s="11">
        <v>38689.90694444445</v>
      </c>
      <c r="E23">
        <v>2453708.40694</v>
      </c>
      <c r="F23" s="16">
        <f t="shared" si="0"/>
        <v>0.01887471809550334</v>
      </c>
      <c r="G23" s="3" t="s">
        <v>40</v>
      </c>
      <c r="H23" s="3">
        <v>5</v>
      </c>
      <c r="I23" s="3" t="s">
        <v>13</v>
      </c>
      <c r="J23" s="3">
        <v>3</v>
      </c>
      <c r="K23" s="3" t="s">
        <v>41</v>
      </c>
      <c r="L23" s="3">
        <v>3</v>
      </c>
      <c r="M23" s="3"/>
      <c r="N23" s="3" t="s">
        <v>51</v>
      </c>
      <c r="O23" s="3">
        <f t="shared" si="1"/>
        <v>8</v>
      </c>
      <c r="P23" s="3">
        <v>10.25</v>
      </c>
      <c r="Q23" s="3">
        <v>10.41</v>
      </c>
      <c r="S23" s="12">
        <f>(Q23-P23)/(H23+J23)*H23+P23</f>
        <v>10.35</v>
      </c>
    </row>
    <row r="24" spans="1:19" ht="12.75">
      <c r="A24">
        <v>5</v>
      </c>
      <c r="B24" s="8">
        <v>38690</v>
      </c>
      <c r="C24" s="18">
        <v>0.03576388888888889</v>
      </c>
      <c r="D24" s="11">
        <v>38689.91111111111</v>
      </c>
      <c r="E24">
        <v>2453708.41076</v>
      </c>
      <c r="F24" s="16">
        <f t="shared" si="0"/>
        <v>0.023585074036873266</v>
      </c>
      <c r="G24" s="3" t="s">
        <v>40</v>
      </c>
      <c r="H24" s="3">
        <v>3</v>
      </c>
      <c r="I24" s="3" t="s">
        <v>13</v>
      </c>
      <c r="J24" s="3">
        <v>3</v>
      </c>
      <c r="K24" s="3" t="s">
        <v>41</v>
      </c>
      <c r="L24" s="3">
        <v>3.5</v>
      </c>
      <c r="M24" s="3"/>
      <c r="N24" s="3" t="s">
        <v>51</v>
      </c>
      <c r="O24" s="3">
        <f t="shared" si="1"/>
        <v>6</v>
      </c>
      <c r="P24" s="3">
        <v>10.25</v>
      </c>
      <c r="Q24" s="3">
        <v>10.41</v>
      </c>
      <c r="S24" s="12">
        <f t="shared" si="2"/>
        <v>10.33</v>
      </c>
    </row>
    <row r="25" spans="1:19" ht="12.75">
      <c r="A25">
        <v>6</v>
      </c>
      <c r="B25" s="8">
        <v>38690</v>
      </c>
      <c r="C25" s="18">
        <v>0.04050925925925926</v>
      </c>
      <c r="D25" s="11">
        <v>38689.91527777778</v>
      </c>
      <c r="E25">
        <v>2453708.41551</v>
      </c>
      <c r="F25" s="16">
        <f t="shared" si="0"/>
        <v>0.029442192794249422</v>
      </c>
      <c r="G25" s="3" t="s">
        <v>40</v>
      </c>
      <c r="H25" s="3">
        <v>3</v>
      </c>
      <c r="I25" s="3" t="s">
        <v>13</v>
      </c>
      <c r="J25" s="3">
        <v>5</v>
      </c>
      <c r="K25" s="3" t="s">
        <v>41</v>
      </c>
      <c r="L25" s="3">
        <v>3.5</v>
      </c>
      <c r="M25" s="3"/>
      <c r="N25" s="3" t="s">
        <v>51</v>
      </c>
      <c r="O25" s="3">
        <f t="shared" si="1"/>
        <v>8</v>
      </c>
      <c r="P25" s="3">
        <v>10.25</v>
      </c>
      <c r="Q25" s="3">
        <v>10.41</v>
      </c>
      <c r="S25" s="12">
        <f t="shared" si="2"/>
        <v>10.31</v>
      </c>
    </row>
    <row r="26" spans="1:19" ht="12.75">
      <c r="A26">
        <v>7</v>
      </c>
      <c r="B26" s="8">
        <v>38690</v>
      </c>
      <c r="C26" s="18">
        <v>0.04560185185185186</v>
      </c>
      <c r="D26" s="11">
        <v>38689.92083333333</v>
      </c>
      <c r="E26">
        <v>2453708.4206</v>
      </c>
      <c r="F26" s="16">
        <f t="shared" si="0"/>
        <v>0.035718557092423</v>
      </c>
      <c r="G26" s="3" t="s">
        <v>40</v>
      </c>
      <c r="H26" s="3">
        <v>2</v>
      </c>
      <c r="I26" s="3" t="s">
        <v>13</v>
      </c>
      <c r="J26" s="3">
        <v>4</v>
      </c>
      <c r="K26" s="3" t="s">
        <v>41</v>
      </c>
      <c r="L26" s="3">
        <v>4</v>
      </c>
      <c r="M26" s="3"/>
      <c r="N26" s="3" t="s">
        <v>51</v>
      </c>
      <c r="O26" s="3">
        <f t="shared" si="1"/>
        <v>6</v>
      </c>
      <c r="P26" s="3">
        <v>10.25</v>
      </c>
      <c r="Q26" s="3">
        <v>10.41</v>
      </c>
      <c r="S26" s="12">
        <f t="shared" si="2"/>
        <v>10.303333333333333</v>
      </c>
    </row>
    <row r="27" spans="1:19" ht="12.75">
      <c r="A27">
        <v>8</v>
      </c>
      <c r="B27" s="8">
        <v>38690</v>
      </c>
      <c r="C27" s="18">
        <v>0.052083333333333336</v>
      </c>
      <c r="D27" s="11">
        <v>38689.927083333336</v>
      </c>
      <c r="E27">
        <v>2453708.42708</v>
      </c>
      <c r="F27" s="16">
        <f t="shared" si="0"/>
        <v>0.04370889960682689</v>
      </c>
      <c r="G27" s="3" t="s">
        <v>40</v>
      </c>
      <c r="H27" s="3">
        <v>3</v>
      </c>
      <c r="I27" s="3" t="s">
        <v>13</v>
      </c>
      <c r="J27" s="3">
        <v>5</v>
      </c>
      <c r="K27" s="3" t="s">
        <v>41</v>
      </c>
      <c r="L27" s="3">
        <v>3.5</v>
      </c>
      <c r="M27" s="3"/>
      <c r="N27" s="3" t="s">
        <v>51</v>
      </c>
      <c r="O27" s="3">
        <f t="shared" si="1"/>
        <v>8</v>
      </c>
      <c r="P27" s="3">
        <v>10.25</v>
      </c>
      <c r="Q27" s="3">
        <v>10.41</v>
      </c>
      <c r="S27" s="12">
        <f t="shared" si="2"/>
        <v>10.31</v>
      </c>
    </row>
    <row r="28" spans="2:19" ht="12.75">
      <c r="B28" s="8"/>
      <c r="C28" s="9"/>
      <c r="D28" s="11"/>
      <c r="G28" s="3"/>
      <c r="H28" s="3"/>
      <c r="I28" s="3"/>
      <c r="J28" s="3"/>
      <c r="K28" s="3"/>
      <c r="L28" s="3"/>
      <c r="M28" s="3"/>
      <c r="O28" s="3"/>
      <c r="P28" s="3"/>
      <c r="Q28" s="3"/>
      <c r="S28" s="12"/>
    </row>
    <row r="29" spans="2:19" ht="12.75">
      <c r="B29" s="8"/>
      <c r="C29" s="9"/>
      <c r="D29" s="11"/>
      <c r="G29" s="3"/>
      <c r="H29" s="3"/>
      <c r="I29" s="3"/>
      <c r="J29" s="3"/>
      <c r="K29" s="3"/>
      <c r="L29" s="3"/>
      <c r="M29" s="3"/>
      <c r="O29" s="3"/>
      <c r="P29" s="3"/>
      <c r="Q29" s="3"/>
      <c r="S29" s="12"/>
    </row>
    <row r="30" spans="2:19" ht="12.75">
      <c r="B30" s="8"/>
      <c r="C30" s="9"/>
      <c r="D30" s="11"/>
      <c r="G30" s="3"/>
      <c r="H30" s="3"/>
      <c r="I30" s="3"/>
      <c r="J30" s="3"/>
      <c r="K30" s="3"/>
      <c r="L30" s="3"/>
      <c r="M30" s="3"/>
      <c r="O30" s="3"/>
      <c r="P30" s="3"/>
      <c r="Q30" s="3"/>
      <c r="S30" s="12"/>
    </row>
    <row r="31" spans="2:19" ht="12.75">
      <c r="B31" s="8"/>
      <c r="C31" s="9"/>
      <c r="D31" s="11"/>
      <c r="G31" s="3"/>
      <c r="H31" s="3"/>
      <c r="I31" s="3"/>
      <c r="J31" s="3"/>
      <c r="K31" s="3"/>
      <c r="L31" s="3"/>
      <c r="M31" s="3"/>
      <c r="O31" s="3"/>
      <c r="P31" s="3"/>
      <c r="Q31" s="3"/>
      <c r="S31" s="12"/>
    </row>
    <row r="32" spans="2:19" ht="12.75">
      <c r="B32" s="8"/>
      <c r="C32" s="9"/>
      <c r="D32" s="11"/>
      <c r="G32" s="3"/>
      <c r="H32" s="3"/>
      <c r="I32" s="3"/>
      <c r="J32" s="3"/>
      <c r="K32" s="3"/>
      <c r="L32" s="3"/>
      <c r="M32" s="3"/>
      <c r="O32" s="3"/>
      <c r="P32" s="3"/>
      <c r="Q32" s="3"/>
      <c r="S32" s="12"/>
    </row>
    <row r="33" spans="2:19" ht="12.75">
      <c r="B33" s="8"/>
      <c r="C33" s="9"/>
      <c r="D33" s="11"/>
      <c r="G33" s="3"/>
      <c r="H33" s="3"/>
      <c r="I33" s="3"/>
      <c r="J33" s="3"/>
      <c r="K33" s="3"/>
      <c r="L33" s="3"/>
      <c r="M33" s="3"/>
      <c r="O33" s="3"/>
      <c r="P33" s="3"/>
      <c r="Q33" s="3"/>
      <c r="S33" s="12"/>
    </row>
    <row r="34" spans="2:19" ht="12.75">
      <c r="B34" s="8"/>
      <c r="C34" s="9"/>
      <c r="D34" s="11"/>
      <c r="G34" s="3"/>
      <c r="H34" s="3"/>
      <c r="I34" s="3"/>
      <c r="J34" s="3"/>
      <c r="K34" s="3"/>
      <c r="L34" s="3"/>
      <c r="M34" s="3"/>
      <c r="O34" s="3"/>
      <c r="P34" s="3"/>
      <c r="Q34" s="3"/>
      <c r="S34" s="12"/>
    </row>
    <row r="35" spans="2:19" ht="12.75">
      <c r="B35" s="8"/>
      <c r="C35" s="9"/>
      <c r="D35" s="11"/>
      <c r="G35" s="3"/>
      <c r="H35" s="3"/>
      <c r="I35" s="3"/>
      <c r="J35" s="3"/>
      <c r="K35" s="3"/>
      <c r="L35" s="3"/>
      <c r="M35" s="3"/>
      <c r="O35" s="3"/>
      <c r="P35" s="3"/>
      <c r="Q35" s="3"/>
      <c r="S35" s="12"/>
    </row>
    <row r="36" spans="2:17" ht="12.75">
      <c r="B36" s="8"/>
      <c r="C36" s="9"/>
      <c r="D36" s="11"/>
      <c r="G36" s="3"/>
      <c r="H36" s="3"/>
      <c r="I36" s="3"/>
      <c r="J36" s="3"/>
      <c r="K36" s="3"/>
      <c r="L36" s="3"/>
      <c r="M36" s="3"/>
      <c r="O36" s="3"/>
      <c r="P36" s="3"/>
      <c r="Q36" s="3"/>
    </row>
    <row r="37" spans="2:19" ht="12.75">
      <c r="B37" s="8"/>
      <c r="C37" s="9"/>
      <c r="D37" s="11"/>
      <c r="G37" s="3"/>
      <c r="H37" s="3"/>
      <c r="I37" s="3"/>
      <c r="J37" s="3"/>
      <c r="K37" s="3"/>
      <c r="L37" s="3"/>
      <c r="M37" s="3"/>
      <c r="O37" s="3"/>
      <c r="P37" s="3"/>
      <c r="Q37" s="3"/>
      <c r="S37" s="12"/>
    </row>
    <row r="38" spans="2:19" ht="12.75">
      <c r="B38" s="8"/>
      <c r="C38" s="9"/>
      <c r="D38" s="11"/>
      <c r="G38" s="3"/>
      <c r="H38" s="3"/>
      <c r="I38" s="3"/>
      <c r="J38" s="3"/>
      <c r="K38" s="3"/>
      <c r="L38" s="3"/>
      <c r="S38" s="12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</sheetData>
  <mergeCells count="17">
    <mergeCell ref="A18:A19"/>
    <mergeCell ref="F18:F19"/>
    <mergeCell ref="R18:R19"/>
    <mergeCell ref="L18:L19"/>
    <mergeCell ref="S18:S19"/>
    <mergeCell ref="B1:F2"/>
    <mergeCell ref="B6:B7"/>
    <mergeCell ref="B3:D3"/>
    <mergeCell ref="M18:M19"/>
    <mergeCell ref="N18:N19"/>
    <mergeCell ref="O18:O19"/>
    <mergeCell ref="P18:Q18"/>
    <mergeCell ref="G18:K18"/>
    <mergeCell ref="B18:B19"/>
    <mergeCell ref="C18:C19"/>
    <mergeCell ref="D18:D19"/>
    <mergeCell ref="E18:E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Квартира</cp:lastModifiedBy>
  <dcterms:created xsi:type="dcterms:W3CDTF">1996-10-08T23:32:33Z</dcterms:created>
  <dcterms:modified xsi:type="dcterms:W3CDTF">2006-01-24T19:58:06Z</dcterms:modified>
  <cp:category/>
  <cp:version/>
  <cp:contentType/>
  <cp:contentStatus/>
</cp:coreProperties>
</file>