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30" windowHeight="98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<sst xmlns="http://schemas.openxmlformats.org/spreadsheetml/2006/main" count="144" uniqueCount="105">
  <si>
    <t>№ п/п</t>
  </si>
  <si>
    <t>Дата</t>
  </si>
  <si>
    <t>Время
московское
летнее</t>
  </si>
  <si>
    <t>Момент 
наблюдения
UT</t>
  </si>
  <si>
    <t>Момент 
наблюдения
JD</t>
  </si>
  <si>
    <t>Момент наблюдения в долях периода</t>
  </si>
  <si>
    <t>Оценка
блеска</t>
  </si>
  <si>
    <t>Блеск
переменной</t>
  </si>
  <si>
    <t>Блеск звёзд
сравнения</t>
  </si>
  <si>
    <t>Степень уверенности</t>
  </si>
  <si>
    <t>Примечание</t>
  </si>
  <si>
    <t>яркая</t>
  </si>
  <si>
    <t>слабая</t>
  </si>
  <si>
    <t>Звезда</t>
  </si>
  <si>
    <t>Тип</t>
  </si>
  <si>
    <t>Период</t>
  </si>
  <si>
    <t>Начальная эпоха
максимума</t>
  </si>
  <si>
    <t>Х Лебедя</t>
  </si>
  <si>
    <t>DCep</t>
  </si>
  <si>
    <t>B7V2C</t>
  </si>
  <si>
    <t>B6V3C</t>
  </si>
  <si>
    <t>A9V2B</t>
  </si>
  <si>
    <t>A6V4B</t>
  </si>
  <si>
    <t>A10V5B</t>
  </si>
  <si>
    <t>A7V3B</t>
  </si>
  <si>
    <t>A8V3B</t>
  </si>
  <si>
    <t>B3V3C</t>
  </si>
  <si>
    <t>D3V1E</t>
  </si>
  <si>
    <t>V=C</t>
  </si>
  <si>
    <t>A6V5B</t>
  </si>
  <si>
    <t>A10V2B</t>
  </si>
  <si>
    <t>V=B</t>
  </si>
  <si>
    <t>C2V5D</t>
  </si>
  <si>
    <t>D2V1E</t>
  </si>
  <si>
    <t>U  ;   B</t>
  </si>
  <si>
    <t>U</t>
  </si>
  <si>
    <t>B8V2C</t>
  </si>
  <si>
    <t>C4V2D</t>
  </si>
  <si>
    <t>V=D</t>
  </si>
  <si>
    <t>V=E</t>
  </si>
  <si>
    <t>C7V2D</t>
  </si>
  <si>
    <t>C6V2D</t>
  </si>
  <si>
    <t>C6V3D</t>
  </si>
  <si>
    <t>A12V4B</t>
  </si>
  <si>
    <t>B10V3B</t>
  </si>
  <si>
    <t>M</t>
  </si>
  <si>
    <t>M; V1</t>
  </si>
  <si>
    <t>D1V3E</t>
  </si>
  <si>
    <t>D4V2E</t>
  </si>
  <si>
    <t>V1</t>
  </si>
  <si>
    <t>A11V2B</t>
  </si>
  <si>
    <t>B4V4C</t>
  </si>
  <si>
    <t>C3V6D</t>
  </si>
  <si>
    <t>B4V6C</t>
  </si>
  <si>
    <t>B5V4C</t>
  </si>
  <si>
    <t>C5V3D</t>
  </si>
  <si>
    <t>D1V2E</t>
  </si>
  <si>
    <t>C4V3D</t>
  </si>
  <si>
    <t>B7V4C</t>
  </si>
  <si>
    <t>A12V3B
X6V3B</t>
  </si>
  <si>
    <t>5,47
5,51</t>
  </si>
  <si>
    <t>3
3,5</t>
  </si>
  <si>
    <t>X8V3B</t>
  </si>
  <si>
    <t>Y8V4C</t>
  </si>
  <si>
    <t>B</t>
  </si>
  <si>
    <t>B6V2C</t>
  </si>
  <si>
    <t>dm</t>
  </si>
  <si>
    <t>k</t>
  </si>
  <si>
    <t>ds</t>
  </si>
  <si>
    <t>B1V6C</t>
  </si>
  <si>
    <t>C1V4D</t>
  </si>
  <si>
    <t>B V</t>
  </si>
  <si>
    <t>L</t>
  </si>
  <si>
    <r>
      <t>m</t>
    </r>
    <r>
      <rPr>
        <vertAlign val="subscript"/>
        <sz val="10"/>
        <rFont val="Arial"/>
        <family val="2"/>
      </rPr>
      <t>выч</t>
    </r>
  </si>
  <si>
    <t>s</t>
  </si>
  <si>
    <t>13.0955349*6*x^5-29.5837266*5*x^4+21.8029047*4*x^3-15.1884822*3*x^2+10.6587601*2*x-1.1741665</t>
  </si>
  <si>
    <t>U B V</t>
  </si>
  <si>
    <t>C2V3D</t>
  </si>
  <si>
    <t>D5V2E</t>
  </si>
  <si>
    <t>B2V7C</t>
  </si>
  <si>
    <t>X10V3B</t>
  </si>
  <si>
    <t>X8V5B</t>
  </si>
  <si>
    <t>X9V5B</t>
  </si>
  <si>
    <t>X10V5B</t>
  </si>
  <si>
    <t>X10V2B</t>
  </si>
  <si>
    <t>V=B?</t>
  </si>
  <si>
    <t>B2V4C</t>
  </si>
  <si>
    <t>D6V2E</t>
  </si>
  <si>
    <t>X8V6B</t>
  </si>
  <si>
    <t>H U</t>
  </si>
  <si>
    <t>X10V2B?</t>
  </si>
  <si>
    <t>y = 18,014x6 - 29,544x5 + 3,5724x4 + 5,051x3 + 2,7073x2 - 0,0305x + 5,9546</t>
  </si>
  <si>
    <t>D2V5E</t>
  </si>
  <si>
    <t>D1V4E</t>
  </si>
  <si>
    <t>C4V=D</t>
  </si>
  <si>
    <t>B4V1C</t>
  </si>
  <si>
    <t>X10V6B</t>
  </si>
  <si>
    <t>X8V4B</t>
  </si>
  <si>
    <t>X11V6B</t>
  </si>
  <si>
    <t>R2 = 0,8868</t>
  </si>
  <si>
    <t>y = -8,5306x6 + 44,928x5 - 74,09x4 + 42,082x3 - 5,2932x2 + 0,6429x + 5,9388</t>
  </si>
  <si>
    <t>R2 = 0,8948</t>
  </si>
  <si>
    <t>y = -15,745x6 + 64,624x5 - 93,813x4 + 50,955x3 - 7,0692x2 + 0,7756x + 5,9367</t>
  </si>
  <si>
    <t>C5V2D</t>
  </si>
  <si>
    <t>y = -16,106x6 + 64,882x5 - 93,223x4 + 50,21x3 - 6,7833x2 + 0,7391x + 5,9376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</si>
</sst>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00"/>
    <numFmt numFmtId="174" formatCode="[$-FC19]d\ mmmm\ yyyy\ &quot;г.&quot;"/>
    <numFmt numFmtId="175" formatCode="dd/mm/yy\ h:mm;@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sz val="10"/>
      <color indexed="10"/>
      <name val="Arial"/>
      <family val="0"/>
    </font>
    <font>
      <sz val="12"/>
      <name val="Arial Cyr"/>
      <family val="0"/>
    </font>
    <font>
      <sz val="23.25"/>
      <name val="Arial Cyr"/>
      <family val="0"/>
    </font>
    <font>
      <b/>
      <sz val="23.25"/>
      <name val="Arial Cyr"/>
      <family val="0"/>
    </font>
    <font>
      <sz val="10"/>
      <color indexed="15"/>
      <name val="Arial"/>
      <family val="0"/>
    </font>
    <font>
      <b/>
      <sz val="10"/>
      <color indexed="10"/>
      <name val="Arial"/>
      <family val="2"/>
    </font>
    <font>
      <b/>
      <sz val="10"/>
      <color indexed="15"/>
      <name val="Arial"/>
      <family val="2"/>
    </font>
    <font>
      <sz val="10"/>
      <color indexed="40"/>
      <name val="Arial"/>
      <family val="0"/>
    </font>
    <font>
      <b/>
      <sz val="10"/>
      <color indexed="4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23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4" fillId="0" borderId="0" xfId="15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20" fontId="5" fillId="0" borderId="0" xfId="0" applyNumberFormat="1" applyFont="1" applyAlignment="1">
      <alignment horizontal="right"/>
    </xf>
    <xf numFmtId="22" fontId="5" fillId="0" borderId="0" xfId="0" applyNumberFormat="1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2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10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center"/>
    </xf>
    <xf numFmtId="0" fontId="2" fillId="0" borderId="0" xfId="15" applyAlignment="1">
      <alignment wrapText="1"/>
    </xf>
    <xf numFmtId="0" fontId="2" fillId="0" borderId="0" xfId="15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20" fontId="5" fillId="0" borderId="0" xfId="0" applyNumberFormat="1" applyFont="1" applyAlignment="1">
      <alignment/>
    </xf>
    <xf numFmtId="17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/>
    </xf>
    <xf numFmtId="20" fontId="12" fillId="0" borderId="0" xfId="0" applyNumberFormat="1" applyFont="1" applyAlignment="1">
      <alignment/>
    </xf>
    <xf numFmtId="2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15" fillId="0" borderId="0" xfId="0" applyFon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/>
    </xf>
    <xf numFmtId="22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75"/>
          <c:w val="0.96325"/>
          <c:h val="0.9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1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2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3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4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5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6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7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58"/>
            <c:spPr>
              <a:ln w="3175">
                <a:noFill/>
              </a:ln>
            </c:spPr>
            <c:marker>
              <c:size val="5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60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4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5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9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(Лист3!$F$11:$F$75,Лист3!$F$76:$F$84,Лист3!$F$85:$F$92,Лист3!$F$93,Лист3!$F$94:$F$95)</c:f>
              <c:numCache>
                <c:ptCount val="85"/>
                <c:pt idx="0">
                  <c:v>0.7883053998705236</c:v>
                </c:pt>
                <c:pt idx="1">
                  <c:v>0.8518742327310065</c:v>
                </c:pt>
                <c:pt idx="2">
                  <c:v>0.9126889409964178</c:v>
                </c:pt>
                <c:pt idx="3">
                  <c:v>0.9712572648994637</c:v>
                </c:pt>
                <c:pt idx="4">
                  <c:v>0.03190231956500611</c:v>
                </c:pt>
                <c:pt idx="5">
                  <c:v>0.09725190479912271</c:v>
                </c:pt>
                <c:pt idx="6">
                  <c:v>0.15340419076835587</c:v>
                </c:pt>
                <c:pt idx="7">
                  <c:v>0.21455820617677546</c:v>
                </c:pt>
                <c:pt idx="8">
                  <c:v>0.33635666603822756</c:v>
                </c:pt>
                <c:pt idx="9">
                  <c:v>0.6411503196544572</c:v>
                </c:pt>
                <c:pt idx="10">
                  <c:v>0.7653220989365082</c:v>
                </c:pt>
                <c:pt idx="11">
                  <c:v>0.823635942425426</c:v>
                </c:pt>
                <c:pt idx="12">
                  <c:v>0.950732110143349</c:v>
                </c:pt>
                <c:pt idx="13">
                  <c:v>0.07359059976306526</c:v>
                </c:pt>
                <c:pt idx="14">
                  <c:v>0.18979476308152243</c:v>
                </c:pt>
                <c:pt idx="15">
                  <c:v>0.2512874754205541</c:v>
                </c:pt>
                <c:pt idx="16">
                  <c:v>0.3159163380678365</c:v>
                </c:pt>
                <c:pt idx="17">
                  <c:v>0.37605304225962755</c:v>
                </c:pt>
                <c:pt idx="18">
                  <c:v>0.6763539271511263</c:v>
                </c:pt>
                <c:pt idx="19">
                  <c:v>0.4128671382891298</c:v>
                </c:pt>
                <c:pt idx="20">
                  <c:v>0.4702912158605841</c:v>
                </c:pt>
                <c:pt idx="21">
                  <c:v>0.5944208868701253</c:v>
                </c:pt>
                <c:pt idx="22">
                  <c:v>0.6585835072594364</c:v>
                </c:pt>
                <c:pt idx="23">
                  <c:v>0.7113884913172797</c:v>
                </c:pt>
                <c:pt idx="24">
                  <c:v>0.7273652211905528</c:v>
                </c:pt>
                <c:pt idx="25">
                  <c:v>0.8387385291515557</c:v>
                </c:pt>
                <c:pt idx="26">
                  <c:v>0.8456888338416775</c:v>
                </c:pt>
                <c:pt idx="27">
                  <c:v>0.019953580830474493</c:v>
                </c:pt>
                <c:pt idx="28">
                  <c:v>0.13861589035514044</c:v>
                </c:pt>
                <c:pt idx="29">
                  <c:v>0.2620248387494257</c:v>
                </c:pt>
                <c:pt idx="30">
                  <c:v>0.5040967069377302</c:v>
                </c:pt>
                <c:pt idx="31">
                  <c:v>0.5648686966613923</c:v>
                </c:pt>
                <c:pt idx="32">
                  <c:v>0.6264462357861476</c:v>
                </c:pt>
                <c:pt idx="33">
                  <c:v>0.746465163755829</c:v>
                </c:pt>
                <c:pt idx="34">
                  <c:v>0.11186115355258153</c:v>
                </c:pt>
                <c:pt idx="35">
                  <c:v>0.5406990411233892</c:v>
                </c:pt>
                <c:pt idx="36">
                  <c:v>0.391382403330681</c:v>
                </c:pt>
                <c:pt idx="37">
                  <c:v>0.30574127266527285</c:v>
                </c:pt>
                <c:pt idx="38">
                  <c:v>0.42576020063484066</c:v>
                </c:pt>
                <c:pt idx="39">
                  <c:v>0.278138878189111</c:v>
                </c:pt>
                <c:pt idx="40">
                  <c:v>0.40290444499987643</c:v>
                </c:pt>
                <c:pt idx="41">
                  <c:v>0.5234738317155916</c:v>
                </c:pt>
                <c:pt idx="42">
                  <c:v>0.5851105665407204</c:v>
                </c:pt>
                <c:pt idx="43">
                  <c:v>0.707163506759457</c:v>
                </c:pt>
                <c:pt idx="44">
                  <c:v>0.8277585245888304</c:v>
                </c:pt>
                <c:pt idx="45">
                  <c:v>0.8901837214154966</c:v>
                </c:pt>
                <c:pt idx="46">
                  <c:v>0.1967990151675849</c:v>
                </c:pt>
                <c:pt idx="47">
                  <c:v>0.25731713477489393</c:v>
                </c:pt>
                <c:pt idx="48">
                  <c:v>0.6861129141016136</c:v>
                </c:pt>
                <c:pt idx="49">
                  <c:v>0.8670307668530768</c:v>
                </c:pt>
                <c:pt idx="50">
                  <c:v>0.2925951945636598</c:v>
                </c:pt>
                <c:pt idx="51">
                  <c:v>0.35685301628916477</c:v>
                </c:pt>
                <c:pt idx="52">
                  <c:v>0.41703182872504385</c:v>
                </c:pt>
                <c:pt idx="53">
                  <c:v>0.47822795240585947</c:v>
                </c:pt>
                <c:pt idx="54">
                  <c:v>0.782089121591298</c:v>
                </c:pt>
                <c:pt idx="55">
                  <c:v>0.8451496039497215</c:v>
                </c:pt>
                <c:pt idx="56">
                  <c:v>0.9024888547354522</c:v>
                </c:pt>
                <c:pt idx="57">
                  <c:v>0.5748394454558365</c:v>
                </c:pt>
                <c:pt idx="58">
                  <c:v>0.6378132702204766</c:v>
                </c:pt>
                <c:pt idx="59">
                  <c:v>0.8790820300566793</c:v>
                </c:pt>
                <c:pt idx="60">
                  <c:v>0.9409140495671409</c:v>
                </c:pt>
                <c:pt idx="61">
                  <c:v>0.003042047466351505</c:v>
                </c:pt>
                <c:pt idx="62">
                  <c:v>0.0638988640041589</c:v>
                </c:pt>
                <c:pt idx="63">
                  <c:v>0.12433215682574428</c:v>
                </c:pt>
                <c:pt idx="64">
                  <c:v>0.18476544964721597</c:v>
                </c:pt>
                <c:pt idx="65">
                  <c:v>0.310420782375445</c:v>
                </c:pt>
                <c:pt idx="66">
                  <c:v>0.3695822835662739</c:v>
                </c:pt>
                <c:pt idx="67">
                  <c:v>0.4914655702135633</c:v>
                </c:pt>
                <c:pt idx="68">
                  <c:v>0.5491020198982142</c:v>
                </c:pt>
                <c:pt idx="69">
                  <c:v>0.612628744486301</c:v>
                </c:pt>
                <c:pt idx="70">
                  <c:v>0.7987173700645371</c:v>
                </c:pt>
                <c:pt idx="71">
                  <c:v>0.9175493331891857</c:v>
                </c:pt>
                <c:pt idx="72">
                  <c:v>0.9769653147372992</c:v>
                </c:pt>
                <c:pt idx="73">
                  <c:v>0.03841530856288955</c:v>
                </c:pt>
                <c:pt idx="74">
                  <c:v>0.5266270694378363</c:v>
                </c:pt>
                <c:pt idx="75">
                  <c:v>0.6560117297620991</c:v>
                </c:pt>
                <c:pt idx="76">
                  <c:v>0.7076303592443765</c:v>
                </c:pt>
                <c:pt idx="77">
                  <c:v>0.770479079758843</c:v>
                </c:pt>
                <c:pt idx="78">
                  <c:v>0.8924471931918561</c:v>
                </c:pt>
                <c:pt idx="79">
                  <c:v>0.9512699974521865</c:v>
                </c:pt>
                <c:pt idx="80">
                  <c:v>0.021577373130412525</c:v>
                </c:pt>
                <c:pt idx="81">
                  <c:v>0.08137477015088734</c:v>
                </c:pt>
                <c:pt idx="82">
                  <c:v>0.6848167118818083</c:v>
                </c:pt>
                <c:pt idx="83">
                  <c:v>0.4789236541627133</c:v>
                </c:pt>
                <c:pt idx="84">
                  <c:v>0.8141742764630635</c:v>
                </c:pt>
              </c:numCache>
            </c:numRef>
          </c:xVal>
          <c:yVal>
            <c:numRef>
              <c:f>(Лист3!$H$11:$H$75,Лист3!$H$76:$H$84,Лист3!$H$85:$H$92,Лист3!$H$93,Лист3!$H$94:$H$95)</c:f>
              <c:numCache>
                <c:ptCount val="85"/>
                <c:pt idx="0">
                  <c:v>6.52</c:v>
                </c:pt>
                <c:pt idx="1">
                  <c:v>6.48</c:v>
                </c:pt>
                <c:pt idx="2">
                  <c:v>6.06</c:v>
                </c:pt>
                <c:pt idx="3">
                  <c:v>5.9</c:v>
                </c:pt>
                <c:pt idx="4">
                  <c:v>5.95</c:v>
                </c:pt>
                <c:pt idx="5">
                  <c:v>5.97</c:v>
                </c:pt>
                <c:pt idx="6">
                  <c:v>5.99</c:v>
                </c:pt>
                <c:pt idx="7">
                  <c:v>5.99</c:v>
                </c:pt>
                <c:pt idx="8">
                  <c:v>6.41</c:v>
                </c:pt>
                <c:pt idx="9">
                  <c:v>7.15</c:v>
                </c:pt>
                <c:pt idx="10">
                  <c:v>6.62</c:v>
                </c:pt>
                <c:pt idx="11">
                  <c:v>6.52</c:v>
                </c:pt>
                <c:pt idx="12">
                  <c:v>5.86</c:v>
                </c:pt>
                <c:pt idx="13">
                  <c:v>5.97</c:v>
                </c:pt>
                <c:pt idx="14">
                  <c:v>6.07</c:v>
                </c:pt>
                <c:pt idx="15">
                  <c:v>6.19</c:v>
                </c:pt>
                <c:pt idx="16">
                  <c:v>6.52</c:v>
                </c:pt>
                <c:pt idx="17">
                  <c:v>6.7</c:v>
                </c:pt>
                <c:pt idx="18">
                  <c:v>7.12</c:v>
                </c:pt>
                <c:pt idx="19">
                  <c:v>6.53</c:v>
                </c:pt>
                <c:pt idx="20">
                  <c:v>6.8</c:v>
                </c:pt>
                <c:pt idx="21">
                  <c:v>6.89</c:v>
                </c:pt>
                <c:pt idx="22">
                  <c:v>7.23</c:v>
                </c:pt>
                <c:pt idx="23">
                  <c:v>6.83</c:v>
                </c:pt>
                <c:pt idx="24">
                  <c:v>6.82</c:v>
                </c:pt>
                <c:pt idx="25">
                  <c:v>6.8</c:v>
                </c:pt>
                <c:pt idx="26">
                  <c:v>6.8</c:v>
                </c:pt>
                <c:pt idx="27">
                  <c:v>6.01</c:v>
                </c:pt>
                <c:pt idx="28">
                  <c:v>6.02</c:v>
                </c:pt>
                <c:pt idx="29">
                  <c:v>6.48</c:v>
                </c:pt>
                <c:pt idx="30">
                  <c:v>6.89</c:v>
                </c:pt>
                <c:pt idx="31">
                  <c:v>6.98</c:v>
                </c:pt>
                <c:pt idx="32">
                  <c:v>7.12</c:v>
                </c:pt>
                <c:pt idx="33">
                  <c:v>6.8</c:v>
                </c:pt>
                <c:pt idx="34">
                  <c:v>6.08</c:v>
                </c:pt>
                <c:pt idx="35">
                  <c:v>7.12</c:v>
                </c:pt>
                <c:pt idx="36">
                  <c:v>6.71</c:v>
                </c:pt>
                <c:pt idx="37">
                  <c:v>6.41</c:v>
                </c:pt>
                <c:pt idx="38">
                  <c:v>6.48</c:v>
                </c:pt>
                <c:pt idx="39">
                  <c:v>6.36</c:v>
                </c:pt>
                <c:pt idx="40">
                  <c:v>6.43</c:v>
                </c:pt>
                <c:pt idx="41">
                  <c:v>6.79</c:v>
                </c:pt>
                <c:pt idx="42">
                  <c:v>7</c:v>
                </c:pt>
                <c:pt idx="43">
                  <c:v>7.12</c:v>
                </c:pt>
                <c:pt idx="44">
                  <c:v>6.77</c:v>
                </c:pt>
                <c:pt idx="45">
                  <c:v>6.46</c:v>
                </c:pt>
                <c:pt idx="46">
                  <c:v>6.01</c:v>
                </c:pt>
                <c:pt idx="47">
                  <c:v>6.01</c:v>
                </c:pt>
                <c:pt idx="48">
                  <c:v>7.12</c:v>
                </c:pt>
                <c:pt idx="49">
                  <c:v>6.77</c:v>
                </c:pt>
                <c:pt idx="50">
                  <c:v>6.37</c:v>
                </c:pt>
                <c:pt idx="51">
                  <c:v>6.41</c:v>
                </c:pt>
                <c:pt idx="52">
                  <c:v>6.43</c:v>
                </c:pt>
                <c:pt idx="53">
                  <c:v>6.51</c:v>
                </c:pt>
                <c:pt idx="54">
                  <c:v>6.52</c:v>
                </c:pt>
                <c:pt idx="55">
                  <c:v>6.67</c:v>
                </c:pt>
                <c:pt idx="56">
                  <c:v>6.25</c:v>
                </c:pt>
                <c:pt idx="57">
                  <c:v>6.73</c:v>
                </c:pt>
                <c:pt idx="58">
                  <c:v>7.13</c:v>
                </c:pt>
                <c:pt idx="59">
                  <c:v>6.29</c:v>
                </c:pt>
                <c:pt idx="60">
                  <c:v>6.03</c:v>
                </c:pt>
                <c:pt idx="61">
                  <c:v>5.93</c:v>
                </c:pt>
                <c:pt idx="62">
                  <c:v>5.95</c:v>
                </c:pt>
                <c:pt idx="63">
                  <c:v>5.96</c:v>
                </c:pt>
                <c:pt idx="64">
                  <c:v>6.08</c:v>
                </c:pt>
                <c:pt idx="65">
                  <c:v>6.19</c:v>
                </c:pt>
                <c:pt idx="66">
                  <c:v>6.33</c:v>
                </c:pt>
                <c:pt idx="67">
                  <c:v>6.77</c:v>
                </c:pt>
                <c:pt idx="68">
                  <c:v>7.13</c:v>
                </c:pt>
                <c:pt idx="69">
                  <c:v>7.15</c:v>
                </c:pt>
                <c:pt idx="70">
                  <c:v>6.8</c:v>
                </c:pt>
                <c:pt idx="71">
                  <c:v>6.08</c:v>
                </c:pt>
                <c:pt idx="72">
                  <c:v>5.9</c:v>
                </c:pt>
                <c:pt idx="73">
                  <c:v>5.95</c:v>
                </c:pt>
                <c:pt idx="74">
                  <c:v>6.99</c:v>
                </c:pt>
                <c:pt idx="75">
                  <c:v>6.96</c:v>
                </c:pt>
                <c:pt idx="76">
                  <c:v>6.89</c:v>
                </c:pt>
                <c:pt idx="77">
                  <c:v>6.79</c:v>
                </c:pt>
                <c:pt idx="78">
                  <c:v>6.53</c:v>
                </c:pt>
                <c:pt idx="79">
                  <c:v>5.96</c:v>
                </c:pt>
                <c:pt idx="80">
                  <c:v>5.94</c:v>
                </c:pt>
                <c:pt idx="81">
                  <c:v>5.95</c:v>
                </c:pt>
                <c:pt idx="82">
                  <c:v>6.83</c:v>
                </c:pt>
                <c:pt idx="83">
                  <c:v>6.81</c:v>
                </c:pt>
                <c:pt idx="84">
                  <c:v>6.79</c:v>
                </c:pt>
              </c:numCache>
            </c:numRef>
          </c:yVal>
          <c:smooth val="0"/>
        </c:ser>
        <c:axId val="1261103"/>
        <c:axId val="11349928"/>
      </c:scatterChart>
      <c:valAx>
        <c:axId val="1261103"/>
        <c:scaling>
          <c:orientation val="minMax"/>
          <c:max val="1.1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/>
                  <a:t>t</a:t>
                </a:r>
              </a:p>
            </c:rich>
          </c:tx>
          <c:layout>
            <c:manualLayout>
              <c:xMode val="factor"/>
              <c:yMode val="factor"/>
              <c:x val="0.0167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349928"/>
        <c:crosses val="autoZero"/>
        <c:crossBetween val="midCat"/>
        <c:dispUnits/>
        <c:majorUnit val="0.2"/>
        <c:minorUnit val="0.1"/>
      </c:valAx>
      <c:valAx>
        <c:axId val="11349928"/>
        <c:scaling>
          <c:orientation val="maxMin"/>
          <c:max val="7.3"/>
          <c:min val="5.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/>
                  <a:t>m</a:t>
                </a:r>
              </a:p>
            </c:rich>
          </c:tx>
          <c:layout>
            <c:manualLayout>
              <c:xMode val="factor"/>
              <c:yMode val="factor"/>
              <c:x val="0.021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61103"/>
        <c:crosses val="autoZero"/>
        <c:crossBetween val="midCat"/>
        <c:dispUnits/>
        <c:majorUnit val="0.2"/>
        <c:minorUnit val="0.1"/>
      </c:valAx>
      <c:spPr>
        <a:solidFill>
          <a:srgbClr val="0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6</xdr:row>
      <xdr:rowOff>66675</xdr:rowOff>
    </xdr:from>
    <xdr:to>
      <xdr:col>31</xdr:col>
      <xdr:colOff>409575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6944975" y="1238250"/>
        <a:ext cx="8286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workbookViewId="0" topLeftCell="A1">
      <selection activeCell="B2" sqref="B2:C57"/>
    </sheetView>
  </sheetViews>
  <sheetFormatPr defaultColWidth="9.140625" defaultRowHeight="12.75"/>
  <sheetData>
    <row r="2" spans="2:3" ht="12.75">
      <c r="B2" s="27">
        <v>0.7883053998705236</v>
      </c>
      <c r="C2" s="24">
        <v>6.52</v>
      </c>
    </row>
    <row r="3" spans="2:3" ht="12.75">
      <c r="B3" s="28">
        <v>0.8518742327310065</v>
      </c>
      <c r="C3" s="25">
        <v>6.48</v>
      </c>
    </row>
    <row r="4" spans="2:3" ht="12.75">
      <c r="B4" s="28">
        <v>0.9126889409964178</v>
      </c>
      <c r="C4" s="25">
        <v>6.06</v>
      </c>
    </row>
    <row r="5" spans="2:3" ht="12.75">
      <c r="B5" s="28">
        <v>0.9712572648994637</v>
      </c>
      <c r="C5" s="25">
        <v>5.9</v>
      </c>
    </row>
    <row r="6" spans="2:3" ht="12.75">
      <c r="B6" s="28">
        <v>0.03190231956500611</v>
      </c>
      <c r="C6" s="25">
        <v>5.95</v>
      </c>
    </row>
    <row r="7" spans="2:3" ht="12.75">
      <c r="B7" s="27">
        <v>0.09725190479912271</v>
      </c>
      <c r="C7" s="24">
        <v>5.97</v>
      </c>
    </row>
    <row r="8" spans="2:3" ht="12.75">
      <c r="B8" s="28">
        <v>0.15340419076835587</v>
      </c>
      <c r="C8" s="25">
        <v>5.99</v>
      </c>
    </row>
    <row r="9" spans="2:3" ht="12.75">
      <c r="B9" s="28">
        <v>0.21455820617677546</v>
      </c>
      <c r="C9" s="25">
        <v>5.99</v>
      </c>
    </row>
    <row r="10" spans="2:3" ht="12.75">
      <c r="B10" s="28">
        <v>0.33635666603822756</v>
      </c>
      <c r="C10" s="25">
        <v>6.41</v>
      </c>
    </row>
    <row r="11" spans="2:3" ht="12.75">
      <c r="B11" s="28">
        <v>0.6411503196544572</v>
      </c>
      <c r="C11" s="25">
        <v>7.15</v>
      </c>
    </row>
    <row r="12" spans="2:3" ht="12.75">
      <c r="B12" s="27">
        <v>0.7653220989365082</v>
      </c>
      <c r="C12" s="24">
        <v>6.62</v>
      </c>
    </row>
    <row r="13" spans="2:6" ht="12.75">
      <c r="B13" s="28">
        <v>0.823635942425426</v>
      </c>
      <c r="C13" s="25">
        <v>6.52</v>
      </c>
      <c r="F13" t="s">
        <v>75</v>
      </c>
    </row>
    <row r="14" spans="2:3" ht="12.75">
      <c r="B14" s="28">
        <v>0.950732110143349</v>
      </c>
      <c r="C14" s="25">
        <v>5.86</v>
      </c>
    </row>
    <row r="15" spans="2:3" ht="12.75">
      <c r="B15" s="28">
        <v>0.07359059976306526</v>
      </c>
      <c r="C15" s="25">
        <v>5.97</v>
      </c>
    </row>
    <row r="16" spans="2:3" ht="12.75">
      <c r="B16" s="28">
        <v>0.18979476308152243</v>
      </c>
      <c r="C16" s="25">
        <v>6.07</v>
      </c>
    </row>
    <row r="17" spans="2:3" ht="12.75">
      <c r="B17" s="28">
        <v>0.2512874754205541</v>
      </c>
      <c r="C17" s="25">
        <v>6.19</v>
      </c>
    </row>
    <row r="18" spans="2:3" ht="12.75">
      <c r="B18" s="28">
        <v>0.3159163380678365</v>
      </c>
      <c r="C18" s="25">
        <v>6.52</v>
      </c>
    </row>
    <row r="19" spans="2:3" ht="12.75">
      <c r="B19" s="28">
        <v>0.37605304225962755</v>
      </c>
      <c r="C19" s="25">
        <v>6.7</v>
      </c>
    </row>
    <row r="20" spans="2:3" ht="12.75">
      <c r="B20" s="28">
        <v>0.6763539271511263</v>
      </c>
      <c r="C20" s="25">
        <v>7.12</v>
      </c>
    </row>
    <row r="21" spans="2:3" ht="12.75">
      <c r="B21" s="28">
        <v>0.4128671382891298</v>
      </c>
      <c r="C21" s="25">
        <v>6.53</v>
      </c>
    </row>
    <row r="22" spans="2:3" ht="12.75">
      <c r="B22" s="28">
        <v>0.4702912158605841</v>
      </c>
      <c r="C22" s="25">
        <v>6.8</v>
      </c>
    </row>
    <row r="23" spans="2:3" ht="12.75">
      <c r="B23" s="28">
        <v>0.5944208868701253</v>
      </c>
      <c r="C23" s="25">
        <v>6.89</v>
      </c>
    </row>
    <row r="24" spans="2:3" ht="12.75">
      <c r="B24" s="29">
        <v>0.6585835072594364</v>
      </c>
      <c r="C24" s="26">
        <v>7.23</v>
      </c>
    </row>
    <row r="25" spans="2:3" ht="12.75">
      <c r="B25" s="28">
        <v>0.7113884913172797</v>
      </c>
      <c r="C25" s="25">
        <v>6.83</v>
      </c>
    </row>
    <row r="26" spans="2:3" ht="12.75">
      <c r="B26" s="28">
        <v>0.7273652211905528</v>
      </c>
      <c r="C26" s="25">
        <v>6.82</v>
      </c>
    </row>
    <row r="27" spans="2:3" ht="12.75">
      <c r="B27" s="28">
        <v>0.8387385291515557</v>
      </c>
      <c r="C27" s="25">
        <v>6.8</v>
      </c>
    </row>
    <row r="28" spans="2:3" ht="12.75">
      <c r="B28" s="28">
        <v>0.8456888338416775</v>
      </c>
      <c r="C28" s="25">
        <v>6.8</v>
      </c>
    </row>
    <row r="29" spans="2:3" ht="12.75">
      <c r="B29" s="28">
        <v>0.019953580830474493</v>
      </c>
      <c r="C29" s="25">
        <v>6.01</v>
      </c>
    </row>
    <row r="30" spans="2:3" ht="12.75">
      <c r="B30" s="28">
        <v>0.13861589035514044</v>
      </c>
      <c r="C30" s="25">
        <v>6.02</v>
      </c>
    </row>
    <row r="31" spans="2:3" ht="12.75">
      <c r="B31" s="28">
        <v>0.2620248387494257</v>
      </c>
      <c r="C31" s="25">
        <v>6.48</v>
      </c>
    </row>
    <row r="32" spans="2:3" ht="12.75">
      <c r="B32" s="28">
        <v>0.5040967069377302</v>
      </c>
      <c r="C32" s="25">
        <v>6.89</v>
      </c>
    </row>
    <row r="33" spans="2:3" ht="12.75">
      <c r="B33" s="28">
        <v>0.5648686966613923</v>
      </c>
      <c r="C33" s="25">
        <v>6.98</v>
      </c>
    </row>
    <row r="34" spans="2:3" ht="12.75">
      <c r="B34" s="28">
        <v>0.6264462357861476</v>
      </c>
      <c r="C34" s="25">
        <v>7.12</v>
      </c>
    </row>
    <row r="35" spans="2:3" ht="12.75">
      <c r="B35" s="28">
        <v>0.746465163755829</v>
      </c>
      <c r="C35" s="25">
        <v>6.8</v>
      </c>
    </row>
    <row r="36" spans="2:3" ht="12.75">
      <c r="B36" s="28">
        <v>0.11186115355258153</v>
      </c>
      <c r="C36" s="25">
        <v>6.08</v>
      </c>
    </row>
    <row r="37" spans="2:3" ht="12.75">
      <c r="B37" s="28">
        <v>0.5406990411233892</v>
      </c>
      <c r="C37" s="25">
        <v>7.12</v>
      </c>
    </row>
    <row r="38" spans="2:3" ht="12.75">
      <c r="B38" s="28">
        <v>0.391382403330681</v>
      </c>
      <c r="C38" s="25">
        <v>6.71</v>
      </c>
    </row>
    <row r="39" spans="2:3" ht="12.75">
      <c r="B39" s="28">
        <v>0.30574127266527285</v>
      </c>
      <c r="C39" s="25">
        <v>6.41</v>
      </c>
    </row>
    <row r="40" spans="2:3" ht="12.75">
      <c r="B40" s="28">
        <v>0.42576020063484066</v>
      </c>
      <c r="C40" s="25">
        <v>6.48</v>
      </c>
    </row>
    <row r="41" spans="2:3" ht="12.75">
      <c r="B41" s="28">
        <v>0.278138878189111</v>
      </c>
      <c r="C41" s="25">
        <v>6.36</v>
      </c>
    </row>
    <row r="42" spans="2:3" ht="12.75">
      <c r="B42" s="28">
        <v>0.40290444499987643</v>
      </c>
      <c r="C42" s="25">
        <v>6.43</v>
      </c>
    </row>
    <row r="43" spans="2:3" ht="12.75">
      <c r="B43" s="28">
        <v>0.5234738317155916</v>
      </c>
      <c r="C43" s="25">
        <v>6.79</v>
      </c>
    </row>
    <row r="44" spans="2:3" ht="12.75">
      <c r="B44" s="28">
        <v>0.5851105665407204</v>
      </c>
      <c r="C44" s="25">
        <v>7</v>
      </c>
    </row>
    <row r="45" spans="2:3" ht="12.75">
      <c r="B45" s="28">
        <v>0.707163506759457</v>
      </c>
      <c r="C45" s="25">
        <v>7.12</v>
      </c>
    </row>
    <row r="46" spans="2:3" ht="12.75">
      <c r="B46" s="28">
        <v>0.8277585245888304</v>
      </c>
      <c r="C46" s="25">
        <v>6.77</v>
      </c>
    </row>
    <row r="47" spans="2:3" ht="12.75">
      <c r="B47" s="28">
        <v>0.8901837214154966</v>
      </c>
      <c r="C47" s="25">
        <v>6.46</v>
      </c>
    </row>
    <row r="48" spans="2:3" ht="12.75">
      <c r="B48" s="28">
        <v>0.1967990151675849</v>
      </c>
      <c r="C48" s="32">
        <v>6.01</v>
      </c>
    </row>
    <row r="49" spans="2:3" ht="12.75">
      <c r="B49" s="28">
        <v>0.25731713477489393</v>
      </c>
      <c r="C49" s="25">
        <v>6.01</v>
      </c>
    </row>
    <row r="50" spans="2:3" ht="12.75">
      <c r="B50" s="36">
        <v>0.6861129141016136</v>
      </c>
      <c r="C50" s="37">
        <v>7.12</v>
      </c>
    </row>
    <row r="51" spans="2:3" ht="12.75">
      <c r="B51" s="28">
        <v>0.8670307668530768</v>
      </c>
      <c r="C51" s="25">
        <v>6.77</v>
      </c>
    </row>
    <row r="52" spans="2:3" ht="12.75">
      <c r="B52" s="36">
        <v>0.2925951945636598</v>
      </c>
      <c r="C52" s="37">
        <v>6.37</v>
      </c>
    </row>
    <row r="53" spans="2:3" ht="12.75">
      <c r="B53" s="43">
        <v>0.35685301628916477</v>
      </c>
      <c r="C53" s="45">
        <v>6.41</v>
      </c>
    </row>
    <row r="54" spans="2:3" ht="12.75">
      <c r="B54" s="43">
        <v>0.41703182872504385</v>
      </c>
      <c r="C54" s="45">
        <v>6.43</v>
      </c>
    </row>
    <row r="55" spans="2:3" ht="12.75">
      <c r="B55" s="43">
        <v>0.47822795240585947</v>
      </c>
      <c r="C55" s="45">
        <v>6.51</v>
      </c>
    </row>
    <row r="56" spans="2:3" ht="12.75">
      <c r="B56" s="43">
        <v>0.8451496039497215</v>
      </c>
      <c r="C56" s="45">
        <v>6.67</v>
      </c>
    </row>
    <row r="57" spans="2:3" ht="12.75">
      <c r="B57" s="43">
        <v>0.9024888547354522</v>
      </c>
      <c r="C57" s="45">
        <v>6.25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E166"/>
  <sheetViews>
    <sheetView workbookViewId="0" topLeftCell="D1">
      <selection activeCell="F44" sqref="F44"/>
    </sheetView>
  </sheetViews>
  <sheetFormatPr defaultColWidth="9.140625" defaultRowHeight="12.75"/>
  <sheetData>
    <row r="2" spans="4:5" ht="12.75">
      <c r="D2" s="46">
        <v>0.7883053998705236</v>
      </c>
      <c r="E2">
        <v>6.52</v>
      </c>
    </row>
    <row r="3" spans="4:5" ht="12.75">
      <c r="D3" s="46">
        <v>0.8518742327310065</v>
      </c>
      <c r="E3">
        <v>6.48</v>
      </c>
    </row>
    <row r="4" spans="4:5" ht="12.75">
      <c r="D4" s="46">
        <v>0.9126889409964178</v>
      </c>
      <c r="E4">
        <v>6.06</v>
      </c>
    </row>
    <row r="5" spans="4:5" ht="12.75">
      <c r="D5" s="46">
        <v>0.9712572648994637</v>
      </c>
      <c r="E5">
        <v>5.9</v>
      </c>
    </row>
    <row r="6" spans="4:5" ht="12.75">
      <c r="D6" s="46">
        <v>0.03190231956500611</v>
      </c>
      <c r="E6">
        <v>5.95</v>
      </c>
    </row>
    <row r="7" spans="4:5" ht="12.75">
      <c r="D7" s="46">
        <v>0.09725190479912271</v>
      </c>
      <c r="E7">
        <v>5.97</v>
      </c>
    </row>
    <row r="8" spans="4:5" ht="12.75">
      <c r="D8" s="46">
        <v>0.15340419076835587</v>
      </c>
      <c r="E8">
        <v>5.99</v>
      </c>
    </row>
    <row r="9" spans="4:5" ht="12.75">
      <c r="D9" s="46">
        <v>0.21455820617677546</v>
      </c>
      <c r="E9">
        <v>5.99</v>
      </c>
    </row>
    <row r="10" spans="4:5" ht="12.75">
      <c r="D10" s="46">
        <v>0.33635666603822756</v>
      </c>
      <c r="E10">
        <v>6.41</v>
      </c>
    </row>
    <row r="11" spans="4:5" ht="12.75">
      <c r="D11" s="46">
        <v>0.6411503196544572</v>
      </c>
      <c r="E11">
        <v>7.15</v>
      </c>
    </row>
    <row r="12" spans="4:5" ht="12.75">
      <c r="D12" s="46">
        <v>0.7653220989365082</v>
      </c>
      <c r="E12">
        <v>6.62</v>
      </c>
    </row>
    <row r="13" spans="4:5" ht="12.75">
      <c r="D13" s="46">
        <v>0.823635942425426</v>
      </c>
      <c r="E13">
        <v>6.52</v>
      </c>
    </row>
    <row r="14" spans="4:5" ht="12.75">
      <c r="D14" s="46">
        <v>0.950732110143349</v>
      </c>
      <c r="E14">
        <v>5.86</v>
      </c>
    </row>
    <row r="15" spans="4:5" ht="12.75">
      <c r="D15" s="46">
        <v>0.07359059976306526</v>
      </c>
      <c r="E15">
        <v>5.97</v>
      </c>
    </row>
    <row r="16" spans="4:5" ht="12.75">
      <c r="D16" s="46">
        <v>0.18979476308152243</v>
      </c>
      <c r="E16">
        <v>6.07</v>
      </c>
    </row>
    <row r="17" spans="4:5" ht="12.75">
      <c r="D17" s="46">
        <v>0.2512874754205541</v>
      </c>
      <c r="E17">
        <v>6.19</v>
      </c>
    </row>
    <row r="18" spans="4:5" ht="12.75">
      <c r="D18" s="46">
        <v>0.3159163380678365</v>
      </c>
      <c r="E18">
        <v>6.52</v>
      </c>
    </row>
    <row r="19" spans="4:5" ht="12.75">
      <c r="D19" s="46">
        <v>0.37605304225962755</v>
      </c>
      <c r="E19">
        <v>6.7</v>
      </c>
    </row>
    <row r="20" spans="4:5" ht="12.75">
      <c r="D20" s="46">
        <v>0.6763539271511263</v>
      </c>
      <c r="E20">
        <v>7.12</v>
      </c>
    </row>
    <row r="21" spans="4:5" ht="12.75">
      <c r="D21" s="46">
        <v>0.4128671382891298</v>
      </c>
      <c r="E21">
        <v>6.53</v>
      </c>
    </row>
    <row r="22" spans="4:5" ht="12.75">
      <c r="D22" s="46">
        <v>0.4702912158605841</v>
      </c>
      <c r="E22">
        <v>6.8</v>
      </c>
    </row>
    <row r="23" spans="4:5" ht="12.75">
      <c r="D23" s="46">
        <v>0.5944208868701253</v>
      </c>
      <c r="E23">
        <v>6.89</v>
      </c>
    </row>
    <row r="24" spans="4:5" ht="12.75">
      <c r="D24" s="46">
        <v>0.6585835072594364</v>
      </c>
      <c r="E24">
        <v>7.23</v>
      </c>
    </row>
    <row r="25" spans="4:5" ht="12.75">
      <c r="D25" s="46">
        <v>0.7113884913172797</v>
      </c>
      <c r="E25">
        <v>6.83</v>
      </c>
    </row>
    <row r="26" spans="4:5" ht="12.75">
      <c r="D26" s="46">
        <v>0.7273652211905528</v>
      </c>
      <c r="E26">
        <v>6.82</v>
      </c>
    </row>
    <row r="27" spans="4:5" ht="12.75">
      <c r="D27" s="46">
        <v>0.8387385291515557</v>
      </c>
      <c r="E27">
        <v>6.8</v>
      </c>
    </row>
    <row r="28" spans="4:5" ht="12.75">
      <c r="D28" s="46">
        <v>0.8456888338416775</v>
      </c>
      <c r="E28">
        <v>6.8</v>
      </c>
    </row>
    <row r="29" spans="4:5" ht="12.75">
      <c r="D29" s="46">
        <v>0.019953580830474493</v>
      </c>
      <c r="E29">
        <v>6.01</v>
      </c>
    </row>
    <row r="30" spans="4:5" ht="12.75">
      <c r="D30" s="46">
        <v>0.13861589035514044</v>
      </c>
      <c r="E30">
        <v>6.02</v>
      </c>
    </row>
    <row r="31" spans="4:5" ht="12.75">
      <c r="D31" s="46">
        <v>0.2620248387494257</v>
      </c>
      <c r="E31">
        <v>6.48</v>
      </c>
    </row>
    <row r="32" spans="4:5" ht="12.75">
      <c r="D32" s="46">
        <v>0.5040967069377302</v>
      </c>
      <c r="E32">
        <v>6.89</v>
      </c>
    </row>
    <row r="33" spans="4:5" ht="12.75">
      <c r="D33" s="46">
        <v>0.5648686966613923</v>
      </c>
      <c r="E33">
        <v>6.98</v>
      </c>
    </row>
    <row r="34" spans="4:5" ht="12.75">
      <c r="D34" s="46">
        <v>0.6264462357861476</v>
      </c>
      <c r="E34">
        <v>7.12</v>
      </c>
    </row>
    <row r="35" spans="4:5" ht="12.75">
      <c r="D35" s="46">
        <v>0.746465163755829</v>
      </c>
      <c r="E35">
        <v>6.8</v>
      </c>
    </row>
    <row r="36" spans="4:5" ht="12.75">
      <c r="D36" s="46">
        <v>0.11186115355258153</v>
      </c>
      <c r="E36">
        <v>6.08</v>
      </c>
    </row>
    <row r="37" spans="4:5" ht="12.75">
      <c r="D37" s="46">
        <v>0.5406990411233892</v>
      </c>
      <c r="E37">
        <v>7.12</v>
      </c>
    </row>
    <row r="38" spans="4:5" ht="12.75">
      <c r="D38" s="46">
        <v>0.391382403330681</v>
      </c>
      <c r="E38">
        <v>6.71</v>
      </c>
    </row>
    <row r="39" spans="4:5" ht="12.75">
      <c r="D39" s="46">
        <v>0.30574127266527285</v>
      </c>
      <c r="E39">
        <v>6.41</v>
      </c>
    </row>
    <row r="40" spans="4:5" ht="12.75">
      <c r="D40" s="46">
        <v>0.42576020063484066</v>
      </c>
      <c r="E40">
        <v>6.48</v>
      </c>
    </row>
    <row r="41" spans="4:5" ht="12.75">
      <c r="D41" s="46">
        <v>0.278138878189111</v>
      </c>
      <c r="E41">
        <v>6.36</v>
      </c>
    </row>
    <row r="42" spans="4:5" ht="12.75">
      <c r="D42" s="46">
        <v>0.40290444499987643</v>
      </c>
      <c r="E42">
        <v>6.43</v>
      </c>
    </row>
    <row r="43" spans="4:5" ht="12.75">
      <c r="D43" s="46">
        <v>0.5234738317155916</v>
      </c>
      <c r="E43">
        <v>6.79</v>
      </c>
    </row>
    <row r="44" spans="4:5" ht="12.75">
      <c r="D44" s="46">
        <v>0.5851105665407204</v>
      </c>
      <c r="E44">
        <v>7</v>
      </c>
    </row>
    <row r="45" spans="4:5" ht="12.75">
      <c r="D45" s="46">
        <v>0.707163506759457</v>
      </c>
      <c r="E45">
        <v>7.12</v>
      </c>
    </row>
    <row r="46" spans="4:5" ht="12.75">
      <c r="D46" s="46">
        <v>0.8277585245888304</v>
      </c>
      <c r="E46">
        <v>6.77</v>
      </c>
    </row>
    <row r="47" spans="4:5" ht="12.75">
      <c r="D47" s="46">
        <v>0.8901837214154966</v>
      </c>
      <c r="E47">
        <v>6.46</v>
      </c>
    </row>
    <row r="48" spans="4:5" ht="12.75">
      <c r="D48" s="46">
        <v>0.1967990151675849</v>
      </c>
      <c r="E48">
        <v>6.01</v>
      </c>
    </row>
    <row r="49" spans="4:5" ht="12.75">
      <c r="D49" s="46">
        <v>0.25731713477489393</v>
      </c>
      <c r="E49">
        <v>6.01</v>
      </c>
    </row>
    <row r="50" spans="4:5" ht="12.75">
      <c r="D50" s="46">
        <v>0.6861129141016136</v>
      </c>
      <c r="E50">
        <v>7.12</v>
      </c>
    </row>
    <row r="51" spans="4:5" ht="12.75">
      <c r="D51" s="46">
        <v>0.8670307668530768</v>
      </c>
      <c r="E51">
        <v>6.77</v>
      </c>
    </row>
    <row r="52" spans="4:5" ht="12.75">
      <c r="D52" s="46">
        <v>0.2925951945636598</v>
      </c>
      <c r="E52">
        <v>6.37</v>
      </c>
    </row>
    <row r="53" spans="4:5" ht="12.75">
      <c r="D53" s="46">
        <v>0.35685301628916477</v>
      </c>
      <c r="E53">
        <v>6.41</v>
      </c>
    </row>
    <row r="54" spans="4:5" ht="12.75">
      <c r="D54" s="46">
        <v>0.41703182872504385</v>
      </c>
      <c r="E54">
        <v>6.43</v>
      </c>
    </row>
    <row r="55" spans="4:5" ht="12.75">
      <c r="D55" s="46">
        <v>0.47822795240585947</v>
      </c>
      <c r="E55">
        <v>6.51</v>
      </c>
    </row>
    <row r="56" spans="4:5" ht="12.75">
      <c r="D56" s="46">
        <f>D2-1</f>
        <v>-0.21169460012947638</v>
      </c>
      <c r="E56">
        <v>6.52</v>
      </c>
    </row>
    <row r="57" spans="4:5" ht="12.75">
      <c r="D57" s="46">
        <f aca="true" t="shared" si="0" ref="D57:D109">D3-1</f>
        <v>-0.1481257672689935</v>
      </c>
      <c r="E57">
        <v>6.48</v>
      </c>
    </row>
    <row r="58" spans="4:5" ht="12.75">
      <c r="D58" s="46">
        <f t="shared" si="0"/>
        <v>-0.08731105900358216</v>
      </c>
      <c r="E58">
        <v>6.06</v>
      </c>
    </row>
    <row r="59" spans="4:5" ht="12.75">
      <c r="D59" s="46">
        <f t="shared" si="0"/>
        <v>-0.028742735100536265</v>
      </c>
      <c r="E59">
        <v>5.9</v>
      </c>
    </row>
    <row r="60" spans="4:5" ht="12.75">
      <c r="D60" s="46">
        <f t="shared" si="0"/>
        <v>-0.9680976804349939</v>
      </c>
      <c r="E60">
        <v>5.95</v>
      </c>
    </row>
    <row r="61" spans="4:5" ht="12.75">
      <c r="D61" s="46">
        <f t="shared" si="0"/>
        <v>-0.9027480952008773</v>
      </c>
      <c r="E61">
        <v>5.97</v>
      </c>
    </row>
    <row r="62" spans="4:5" ht="12.75">
      <c r="D62" s="46">
        <f t="shared" si="0"/>
        <v>-0.8465958092316441</v>
      </c>
      <c r="E62">
        <v>5.99</v>
      </c>
    </row>
    <row r="63" spans="4:5" ht="12.75">
      <c r="D63" s="46">
        <f t="shared" si="0"/>
        <v>-0.7854417938232245</v>
      </c>
      <c r="E63">
        <v>5.99</v>
      </c>
    </row>
    <row r="64" spans="4:5" ht="12.75">
      <c r="D64" s="46">
        <f t="shared" si="0"/>
        <v>-0.6636433339617724</v>
      </c>
      <c r="E64">
        <v>6.41</v>
      </c>
    </row>
    <row r="65" spans="4:5" ht="12.75">
      <c r="D65" s="46">
        <f t="shared" si="0"/>
        <v>-0.35884968034554277</v>
      </c>
      <c r="E65">
        <v>7.15</v>
      </c>
    </row>
    <row r="66" spans="4:5" ht="12.75">
      <c r="D66" s="46">
        <f t="shared" si="0"/>
        <v>-0.23467790106349184</v>
      </c>
      <c r="E66">
        <v>6.62</v>
      </c>
    </row>
    <row r="67" spans="4:5" ht="12.75">
      <c r="D67" s="46">
        <f t="shared" si="0"/>
        <v>-0.17636405757457396</v>
      </c>
      <c r="E67">
        <v>6.52</v>
      </c>
    </row>
    <row r="68" spans="4:5" ht="12.75">
      <c r="D68" s="46">
        <f t="shared" si="0"/>
        <v>-0.04926788985665098</v>
      </c>
      <c r="E68">
        <v>5.86</v>
      </c>
    </row>
    <row r="69" spans="4:5" ht="12.75">
      <c r="D69" s="46">
        <f t="shared" si="0"/>
        <v>-0.9264094002369347</v>
      </c>
      <c r="E69">
        <v>5.97</v>
      </c>
    </row>
    <row r="70" spans="4:5" ht="12.75">
      <c r="D70" s="46">
        <f t="shared" si="0"/>
        <v>-0.8102052369184776</v>
      </c>
      <c r="E70">
        <v>6.07</v>
      </c>
    </row>
    <row r="71" spans="4:5" ht="12.75">
      <c r="D71" s="46">
        <f t="shared" si="0"/>
        <v>-0.7487125245794459</v>
      </c>
      <c r="E71">
        <v>6.19</v>
      </c>
    </row>
    <row r="72" spans="4:5" ht="12.75">
      <c r="D72" s="46">
        <f t="shared" si="0"/>
        <v>-0.6840836619321635</v>
      </c>
      <c r="E72">
        <v>6.52</v>
      </c>
    </row>
    <row r="73" spans="4:5" ht="12.75">
      <c r="D73" s="46">
        <f t="shared" si="0"/>
        <v>-0.6239469577403725</v>
      </c>
      <c r="E73">
        <v>6.7</v>
      </c>
    </row>
    <row r="74" spans="4:5" ht="12.75">
      <c r="D74" s="46">
        <f t="shared" si="0"/>
        <v>-0.3236460728488737</v>
      </c>
      <c r="E74">
        <v>7.12</v>
      </c>
    </row>
    <row r="75" spans="4:5" ht="12.75">
      <c r="D75" s="46">
        <f t="shared" si="0"/>
        <v>-0.5871328617108702</v>
      </c>
      <c r="E75">
        <v>6.53</v>
      </c>
    </row>
    <row r="76" spans="4:5" ht="12.75">
      <c r="D76" s="46">
        <f t="shared" si="0"/>
        <v>-0.5297087841394159</v>
      </c>
      <c r="E76">
        <v>6.8</v>
      </c>
    </row>
    <row r="77" spans="4:5" ht="12.75">
      <c r="D77" s="46">
        <f t="shared" si="0"/>
        <v>-0.4055791131298747</v>
      </c>
      <c r="E77">
        <v>6.89</v>
      </c>
    </row>
    <row r="78" spans="4:5" ht="12.75">
      <c r="D78" s="46">
        <f t="shared" si="0"/>
        <v>-0.3414164927405636</v>
      </c>
      <c r="E78">
        <v>7.23</v>
      </c>
    </row>
    <row r="79" spans="4:5" ht="12.75">
      <c r="D79" s="46">
        <f t="shared" si="0"/>
        <v>-0.28861150868272034</v>
      </c>
      <c r="E79">
        <v>6.83</v>
      </c>
    </row>
    <row r="80" spans="4:5" ht="12.75">
      <c r="D80" s="46">
        <f t="shared" si="0"/>
        <v>-0.2726347788094472</v>
      </c>
      <c r="E80">
        <v>6.82</v>
      </c>
    </row>
    <row r="81" spans="4:5" ht="12.75">
      <c r="D81" s="46">
        <f t="shared" si="0"/>
        <v>-0.16126147084844433</v>
      </c>
      <c r="E81">
        <v>6.8</v>
      </c>
    </row>
    <row r="82" spans="4:5" ht="12.75">
      <c r="D82" s="46">
        <f t="shared" si="0"/>
        <v>-0.15431116615832252</v>
      </c>
      <c r="E82">
        <v>6.8</v>
      </c>
    </row>
    <row r="83" spans="4:5" ht="12.75">
      <c r="D83" s="46">
        <f t="shared" si="0"/>
        <v>-0.9800464191695255</v>
      </c>
      <c r="E83">
        <v>6.01</v>
      </c>
    </row>
    <row r="84" spans="4:5" ht="12.75">
      <c r="D84" s="46">
        <f t="shared" si="0"/>
        <v>-0.8613841096448596</v>
      </c>
      <c r="E84">
        <v>6.02</v>
      </c>
    </row>
    <row r="85" spans="4:5" ht="12.75">
      <c r="D85" s="46">
        <f t="shared" si="0"/>
        <v>-0.7379751612505743</v>
      </c>
      <c r="E85">
        <v>6.48</v>
      </c>
    </row>
    <row r="86" spans="4:5" ht="12.75">
      <c r="D86" s="46">
        <f t="shared" si="0"/>
        <v>-0.49590329306226977</v>
      </c>
      <c r="E86">
        <v>6.89</v>
      </c>
    </row>
    <row r="87" spans="4:5" ht="12.75">
      <c r="D87" s="46">
        <f t="shared" si="0"/>
        <v>-0.4351313033386077</v>
      </c>
      <c r="E87">
        <v>6.98</v>
      </c>
    </row>
    <row r="88" spans="4:5" ht="12.75">
      <c r="D88" s="46">
        <f t="shared" si="0"/>
        <v>-0.37355376421385245</v>
      </c>
      <c r="E88">
        <v>7.12</v>
      </c>
    </row>
    <row r="89" spans="4:5" ht="12.75">
      <c r="D89" s="46">
        <f t="shared" si="0"/>
        <v>-0.25353483624417095</v>
      </c>
      <c r="E89">
        <v>6.8</v>
      </c>
    </row>
    <row r="90" spans="4:5" ht="12.75">
      <c r="D90" s="46">
        <f t="shared" si="0"/>
        <v>-0.8881388464474185</v>
      </c>
      <c r="E90">
        <v>6.08</v>
      </c>
    </row>
    <row r="91" spans="4:5" ht="12.75">
      <c r="D91" s="46">
        <f t="shared" si="0"/>
        <v>-0.4593009588766108</v>
      </c>
      <c r="E91">
        <v>7.12</v>
      </c>
    </row>
    <row r="92" spans="4:5" ht="12.75">
      <c r="D92" s="46">
        <f t="shared" si="0"/>
        <v>-0.608617596669319</v>
      </c>
      <c r="E92">
        <v>6.71</v>
      </c>
    </row>
    <row r="93" spans="4:5" ht="12.75">
      <c r="D93" s="46">
        <f t="shared" si="0"/>
        <v>-0.6942587273347272</v>
      </c>
      <c r="E93">
        <v>6.41</v>
      </c>
    </row>
    <row r="94" spans="4:5" ht="12.75">
      <c r="D94" s="46">
        <f t="shared" si="0"/>
        <v>-0.5742397993651593</v>
      </c>
      <c r="E94">
        <v>6.48</v>
      </c>
    </row>
    <row r="95" spans="4:5" ht="12.75">
      <c r="D95" s="46">
        <f t="shared" si="0"/>
        <v>-0.721861121810889</v>
      </c>
      <c r="E95">
        <v>6.36</v>
      </c>
    </row>
    <row r="96" spans="4:5" ht="12.75">
      <c r="D96" s="46">
        <f t="shared" si="0"/>
        <v>-0.5970955550001236</v>
      </c>
      <c r="E96">
        <v>6.43</v>
      </c>
    </row>
    <row r="97" spans="4:5" ht="12.75">
      <c r="D97" s="46">
        <f t="shared" si="0"/>
        <v>-0.4765261682844084</v>
      </c>
      <c r="E97">
        <v>6.79</v>
      </c>
    </row>
    <row r="98" spans="4:5" ht="12.75">
      <c r="D98" s="46">
        <f t="shared" si="0"/>
        <v>-0.41488943345927964</v>
      </c>
      <c r="E98">
        <v>7</v>
      </c>
    </row>
    <row r="99" spans="4:5" ht="12.75">
      <c r="D99" s="46">
        <f t="shared" si="0"/>
        <v>-0.29283649324054295</v>
      </c>
      <c r="E99">
        <v>7.12</v>
      </c>
    </row>
    <row r="100" spans="4:5" ht="12.75">
      <c r="D100" s="46">
        <f t="shared" si="0"/>
        <v>-0.17224147541116963</v>
      </c>
      <c r="E100">
        <v>6.77</v>
      </c>
    </row>
    <row r="101" spans="4:5" ht="12.75">
      <c r="D101" s="46">
        <f t="shared" si="0"/>
        <v>-0.10981627858450338</v>
      </c>
      <c r="E101">
        <v>6.46</v>
      </c>
    </row>
    <row r="102" spans="4:5" ht="12.75">
      <c r="D102" s="46">
        <f t="shared" si="0"/>
        <v>-0.8032009848324151</v>
      </c>
      <c r="E102">
        <v>6.01</v>
      </c>
    </row>
    <row r="103" spans="4:5" ht="12.75">
      <c r="D103" s="46">
        <f t="shared" si="0"/>
        <v>-0.7426828652251061</v>
      </c>
      <c r="E103">
        <v>6.01</v>
      </c>
    </row>
    <row r="104" spans="4:5" ht="12.75">
      <c r="D104" s="46">
        <f t="shared" si="0"/>
        <v>-0.31388708589838643</v>
      </c>
      <c r="E104">
        <v>7.12</v>
      </c>
    </row>
    <row r="105" spans="4:5" ht="12.75">
      <c r="D105" s="46">
        <f t="shared" si="0"/>
        <v>-0.13296923314692322</v>
      </c>
      <c r="E105">
        <v>6.77</v>
      </c>
    </row>
    <row r="106" spans="4:5" ht="12.75">
      <c r="D106" s="46">
        <f t="shared" si="0"/>
        <v>-0.7074048054363402</v>
      </c>
      <c r="E106">
        <v>6.37</v>
      </c>
    </row>
    <row r="107" spans="4:5" ht="12.75">
      <c r="D107" s="46">
        <f t="shared" si="0"/>
        <v>-0.6431469837108352</v>
      </c>
      <c r="E107">
        <v>6.41</v>
      </c>
    </row>
    <row r="108" spans="4:5" ht="12.75">
      <c r="D108" s="46">
        <f>D54-1</f>
        <v>-0.5829681712749561</v>
      </c>
      <c r="E108">
        <v>6.43</v>
      </c>
    </row>
    <row r="109" spans="4:5" ht="12.75">
      <c r="D109" s="46">
        <f t="shared" si="0"/>
        <v>-0.5217720475941405</v>
      </c>
      <c r="E109">
        <v>6.51</v>
      </c>
    </row>
    <row r="110" spans="4:5" ht="12.75">
      <c r="D110" s="46">
        <f>D2+1</f>
        <v>1.7883053998705236</v>
      </c>
      <c r="E110">
        <v>6.52</v>
      </c>
    </row>
    <row r="111" spans="4:5" ht="12.75">
      <c r="D111" s="46">
        <f aca="true" t="shared" si="1" ref="D111:D163">D3+1</f>
        <v>1.8518742327310065</v>
      </c>
      <c r="E111">
        <v>6.48</v>
      </c>
    </row>
    <row r="112" spans="4:5" ht="12.75">
      <c r="D112" s="46">
        <f t="shared" si="1"/>
        <v>1.9126889409964178</v>
      </c>
      <c r="E112">
        <v>6.06</v>
      </c>
    </row>
    <row r="113" spans="4:5" ht="12.75">
      <c r="D113" s="46">
        <f t="shared" si="1"/>
        <v>1.9712572648994637</v>
      </c>
      <c r="E113">
        <v>5.9</v>
      </c>
    </row>
    <row r="114" spans="4:5" ht="12.75">
      <c r="D114" s="46">
        <f t="shared" si="1"/>
        <v>1.031902319565006</v>
      </c>
      <c r="E114">
        <v>5.95</v>
      </c>
    </row>
    <row r="115" spans="4:5" ht="12.75">
      <c r="D115" s="46">
        <f t="shared" si="1"/>
        <v>1.0972519047991227</v>
      </c>
      <c r="E115">
        <v>5.97</v>
      </c>
    </row>
    <row r="116" spans="4:5" ht="12.75">
      <c r="D116" s="46">
        <f t="shared" si="1"/>
        <v>1.1534041907683559</v>
      </c>
      <c r="E116">
        <v>5.99</v>
      </c>
    </row>
    <row r="117" spans="4:5" ht="12.75">
      <c r="D117" s="46">
        <f t="shared" si="1"/>
        <v>1.2145582061767755</v>
      </c>
      <c r="E117">
        <v>5.99</v>
      </c>
    </row>
    <row r="118" spans="4:5" ht="12.75">
      <c r="D118" s="46">
        <f t="shared" si="1"/>
        <v>1.3363566660382276</v>
      </c>
      <c r="E118">
        <v>6.41</v>
      </c>
    </row>
    <row r="119" spans="4:5" ht="12.75">
      <c r="D119" s="46">
        <f t="shared" si="1"/>
        <v>1.6411503196544572</v>
      </c>
      <c r="E119">
        <v>7.15</v>
      </c>
    </row>
    <row r="120" spans="4:5" ht="12.75">
      <c r="D120" s="46">
        <f t="shared" si="1"/>
        <v>1.7653220989365082</v>
      </c>
      <c r="E120">
        <v>6.62</v>
      </c>
    </row>
    <row r="121" spans="4:5" ht="12.75">
      <c r="D121" s="46">
        <f t="shared" si="1"/>
        <v>1.823635942425426</v>
      </c>
      <c r="E121">
        <v>6.52</v>
      </c>
    </row>
    <row r="122" spans="4:5" ht="12.75">
      <c r="D122" s="46">
        <f t="shared" si="1"/>
        <v>1.950732110143349</v>
      </c>
      <c r="E122">
        <v>5.86</v>
      </c>
    </row>
    <row r="123" spans="4:5" ht="12.75">
      <c r="D123" s="46">
        <f t="shared" si="1"/>
        <v>1.0735905997630653</v>
      </c>
      <c r="E123">
        <v>5.97</v>
      </c>
    </row>
    <row r="124" spans="4:5" ht="12.75">
      <c r="D124" s="46">
        <f t="shared" si="1"/>
        <v>1.1897947630815224</v>
      </c>
      <c r="E124">
        <v>6.07</v>
      </c>
    </row>
    <row r="125" spans="4:5" ht="12.75">
      <c r="D125" s="46">
        <f t="shared" si="1"/>
        <v>1.251287475420554</v>
      </c>
      <c r="E125">
        <v>6.19</v>
      </c>
    </row>
    <row r="126" spans="4:5" ht="12.75">
      <c r="D126" s="46">
        <f t="shared" si="1"/>
        <v>1.3159163380678365</v>
      </c>
      <c r="E126">
        <v>6.52</v>
      </c>
    </row>
    <row r="127" spans="4:5" ht="12.75">
      <c r="D127" s="46">
        <f t="shared" si="1"/>
        <v>1.3760530422596275</v>
      </c>
      <c r="E127">
        <v>6.7</v>
      </c>
    </row>
    <row r="128" spans="4:5" ht="12.75">
      <c r="D128" s="46">
        <f t="shared" si="1"/>
        <v>1.6763539271511263</v>
      </c>
      <c r="E128">
        <v>7.12</v>
      </c>
    </row>
    <row r="129" spans="4:5" ht="12.75">
      <c r="D129" s="46">
        <f t="shared" si="1"/>
        <v>1.4128671382891298</v>
      </c>
      <c r="E129">
        <v>6.53</v>
      </c>
    </row>
    <row r="130" spans="4:5" ht="12.75">
      <c r="D130" s="46">
        <f t="shared" si="1"/>
        <v>1.470291215860584</v>
      </c>
      <c r="E130">
        <v>6.8</v>
      </c>
    </row>
    <row r="131" spans="4:5" ht="12.75">
      <c r="D131" s="46">
        <f t="shared" si="1"/>
        <v>1.5944208868701253</v>
      </c>
      <c r="E131">
        <v>6.89</v>
      </c>
    </row>
    <row r="132" spans="4:5" ht="12.75">
      <c r="D132" s="46">
        <f t="shared" si="1"/>
        <v>1.6585835072594364</v>
      </c>
      <c r="E132">
        <v>7.23</v>
      </c>
    </row>
    <row r="133" spans="4:5" ht="12.75">
      <c r="D133" s="46">
        <f t="shared" si="1"/>
        <v>1.7113884913172797</v>
      </c>
      <c r="E133">
        <v>6.83</v>
      </c>
    </row>
    <row r="134" spans="4:5" ht="12.75">
      <c r="D134" s="46">
        <f t="shared" si="1"/>
        <v>1.7273652211905528</v>
      </c>
      <c r="E134">
        <v>6.82</v>
      </c>
    </row>
    <row r="135" spans="4:5" ht="12.75">
      <c r="D135" s="46">
        <f t="shared" si="1"/>
        <v>1.8387385291515557</v>
      </c>
      <c r="E135">
        <v>6.8</v>
      </c>
    </row>
    <row r="136" spans="4:5" ht="12.75">
      <c r="D136" s="46">
        <f t="shared" si="1"/>
        <v>1.8456888338416775</v>
      </c>
      <c r="E136">
        <v>6.8</v>
      </c>
    </row>
    <row r="137" spans="4:5" ht="12.75">
      <c r="D137" s="46">
        <f t="shared" si="1"/>
        <v>1.0199535808304745</v>
      </c>
      <c r="E137">
        <v>6.01</v>
      </c>
    </row>
    <row r="138" spans="4:5" ht="12.75">
      <c r="D138" s="46">
        <f t="shared" si="1"/>
        <v>1.1386158903551404</v>
      </c>
      <c r="E138">
        <v>6.02</v>
      </c>
    </row>
    <row r="139" spans="4:5" ht="12.75">
      <c r="D139" s="46">
        <f t="shared" si="1"/>
        <v>1.2620248387494257</v>
      </c>
      <c r="E139">
        <v>6.48</v>
      </c>
    </row>
    <row r="140" spans="4:5" ht="12.75">
      <c r="D140" s="46">
        <f t="shared" si="1"/>
        <v>1.5040967069377302</v>
      </c>
      <c r="E140">
        <v>6.89</v>
      </c>
    </row>
    <row r="141" spans="4:5" ht="12.75">
      <c r="D141" s="46">
        <f t="shared" si="1"/>
        <v>1.5648686966613923</v>
      </c>
      <c r="E141">
        <v>6.98</v>
      </c>
    </row>
    <row r="142" spans="4:5" ht="12.75">
      <c r="D142" s="46">
        <f t="shared" si="1"/>
        <v>1.6264462357861476</v>
      </c>
      <c r="E142">
        <v>7.12</v>
      </c>
    </row>
    <row r="143" spans="4:5" ht="12.75">
      <c r="D143" s="46">
        <f t="shared" si="1"/>
        <v>1.746465163755829</v>
      </c>
      <c r="E143">
        <v>6.8</v>
      </c>
    </row>
    <row r="144" spans="4:5" ht="12.75">
      <c r="D144" s="46">
        <f t="shared" si="1"/>
        <v>1.1118611535525815</v>
      </c>
      <c r="E144">
        <v>6.08</v>
      </c>
    </row>
    <row r="145" spans="4:5" ht="12.75">
      <c r="D145" s="46">
        <f t="shared" si="1"/>
        <v>1.5406990411233892</v>
      </c>
      <c r="E145">
        <v>7.12</v>
      </c>
    </row>
    <row r="146" spans="4:5" ht="12.75">
      <c r="D146" s="46">
        <f t="shared" si="1"/>
        <v>1.391382403330681</v>
      </c>
      <c r="E146">
        <v>6.71</v>
      </c>
    </row>
    <row r="147" spans="4:5" ht="12.75">
      <c r="D147" s="46">
        <f t="shared" si="1"/>
        <v>1.3057412726652728</v>
      </c>
      <c r="E147">
        <v>6.41</v>
      </c>
    </row>
    <row r="148" spans="4:5" ht="12.75">
      <c r="D148" s="46">
        <f t="shared" si="1"/>
        <v>1.4257602006348407</v>
      </c>
      <c r="E148">
        <v>6.48</v>
      </c>
    </row>
    <row r="149" spans="4:5" ht="12.75">
      <c r="D149" s="46">
        <f t="shared" si="1"/>
        <v>1.278138878189111</v>
      </c>
      <c r="E149">
        <v>6.36</v>
      </c>
    </row>
    <row r="150" spans="4:5" ht="12.75">
      <c r="D150" s="46">
        <f t="shared" si="1"/>
        <v>1.4029044449998764</v>
      </c>
      <c r="E150">
        <v>6.43</v>
      </c>
    </row>
    <row r="151" spans="4:5" ht="12.75">
      <c r="D151" s="46">
        <f t="shared" si="1"/>
        <v>1.5234738317155916</v>
      </c>
      <c r="E151">
        <v>6.79</v>
      </c>
    </row>
    <row r="152" spans="4:5" ht="12.75">
      <c r="D152" s="46">
        <f t="shared" si="1"/>
        <v>1.5851105665407204</v>
      </c>
      <c r="E152">
        <v>7</v>
      </c>
    </row>
    <row r="153" spans="4:5" ht="12.75">
      <c r="D153" s="46">
        <f t="shared" si="1"/>
        <v>1.707163506759457</v>
      </c>
      <c r="E153">
        <v>7.12</v>
      </c>
    </row>
    <row r="154" spans="4:5" ht="12.75">
      <c r="D154" s="46">
        <f t="shared" si="1"/>
        <v>1.8277585245888304</v>
      </c>
      <c r="E154">
        <v>6.77</v>
      </c>
    </row>
    <row r="155" spans="4:5" ht="12.75">
      <c r="D155" s="46">
        <f>D47+1</f>
        <v>1.8901837214154966</v>
      </c>
      <c r="E155">
        <v>6.46</v>
      </c>
    </row>
    <row r="156" spans="4:5" ht="12.75">
      <c r="D156" s="46">
        <f t="shared" si="1"/>
        <v>1.196799015167585</v>
      </c>
      <c r="E156">
        <v>6.01</v>
      </c>
    </row>
    <row r="157" spans="4:5" ht="12.75">
      <c r="D157" s="46">
        <f t="shared" si="1"/>
        <v>1.257317134774894</v>
      </c>
      <c r="E157">
        <v>6.01</v>
      </c>
    </row>
    <row r="158" spans="4:5" ht="12.75">
      <c r="D158" s="46">
        <f t="shared" si="1"/>
        <v>1.6861129141016136</v>
      </c>
      <c r="E158">
        <v>7.12</v>
      </c>
    </row>
    <row r="159" spans="4:5" ht="12.75">
      <c r="D159" s="46">
        <f t="shared" si="1"/>
        <v>1.8670307668530768</v>
      </c>
      <c r="E159">
        <v>6.77</v>
      </c>
    </row>
    <row r="160" spans="4:5" ht="12.75">
      <c r="D160" s="46">
        <f t="shared" si="1"/>
        <v>1.2925951945636598</v>
      </c>
      <c r="E160">
        <v>6.37</v>
      </c>
    </row>
    <row r="161" spans="4:5" ht="12.75">
      <c r="D161" s="46">
        <f t="shared" si="1"/>
        <v>1.3568530162891648</v>
      </c>
      <c r="E161">
        <v>6.41</v>
      </c>
    </row>
    <row r="162" spans="4:5" ht="12.75">
      <c r="D162" s="46">
        <f t="shared" si="1"/>
        <v>1.4170318287250439</v>
      </c>
      <c r="E162">
        <v>6.43</v>
      </c>
    </row>
    <row r="163" spans="4:5" ht="12.75">
      <c r="D163" s="46">
        <f t="shared" si="1"/>
        <v>1.4782279524058595</v>
      </c>
      <c r="E163">
        <v>6.51</v>
      </c>
    </row>
    <row r="164" ht="12.75">
      <c r="D164" s="46"/>
    </row>
    <row r="165" ht="12.75">
      <c r="D165" s="46"/>
    </row>
    <row r="166" ht="12.75">
      <c r="D166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1"/>
  <sheetViews>
    <sheetView tabSelected="1" workbookViewId="0" topLeftCell="A76">
      <selection activeCell="B97" sqref="B97"/>
    </sheetView>
  </sheetViews>
  <sheetFormatPr defaultColWidth="9.140625" defaultRowHeight="12.75"/>
  <cols>
    <col min="1" max="1" width="25.8515625" style="0" customWidth="1"/>
    <col min="2" max="2" width="19.00390625" style="0" customWidth="1"/>
    <col min="3" max="3" width="12.140625" style="0" customWidth="1"/>
    <col min="4" max="4" width="16.57421875" style="0" customWidth="1"/>
    <col min="5" max="5" width="17.28125" style="0" customWidth="1"/>
    <col min="6" max="6" width="16.8515625" style="48" customWidth="1"/>
    <col min="7" max="7" width="11.8515625" style="20" customWidth="1"/>
    <col min="8" max="8" width="15.57421875" style="25" customWidth="1"/>
    <col min="9" max="9" width="10.421875" style="0" customWidth="1"/>
    <col min="11" max="11" width="14.7109375" style="0" customWidth="1"/>
    <col min="12" max="12" width="13.140625" style="0" customWidth="1"/>
    <col min="14" max="14" width="9.140625" style="49" customWidth="1"/>
    <col min="15" max="15" width="9.140625" style="50" customWidth="1"/>
    <col min="16" max="16" width="25.140625" style="0" customWidth="1"/>
  </cols>
  <sheetData>
    <row r="1" spans="1:15" ht="12.75">
      <c r="A1" t="s">
        <v>13</v>
      </c>
      <c r="B1" s="7" t="s">
        <v>17</v>
      </c>
      <c r="O1" s="49"/>
    </row>
    <row r="2" spans="1:15" ht="12.75">
      <c r="A2" t="s">
        <v>14</v>
      </c>
      <c r="B2" s="7" t="s">
        <v>18</v>
      </c>
      <c r="O2" s="49"/>
    </row>
    <row r="3" spans="1:15" ht="12.75">
      <c r="A3" t="s">
        <v>15</v>
      </c>
      <c r="B3" s="7">
        <v>16.386332</v>
      </c>
      <c r="O3" s="49"/>
    </row>
    <row r="4" spans="1:17" ht="25.5">
      <c r="A4" s="6" t="s">
        <v>16</v>
      </c>
      <c r="B4" s="7">
        <v>2443830.387</v>
      </c>
      <c r="K4" s="53">
        <v>38930</v>
      </c>
      <c r="L4" t="s">
        <v>91</v>
      </c>
      <c r="O4" s="49"/>
      <c r="Q4" t="s">
        <v>99</v>
      </c>
    </row>
    <row r="5" spans="1:17" ht="12.75">
      <c r="A5" s="30"/>
      <c r="B5" s="31"/>
      <c r="K5" s="53">
        <v>38944</v>
      </c>
      <c r="L5" t="s">
        <v>100</v>
      </c>
      <c r="O5" s="49"/>
      <c r="Q5" t="s">
        <v>101</v>
      </c>
    </row>
    <row r="6" spans="1:15" ht="15.75">
      <c r="A6" s="8"/>
      <c r="K6" s="53">
        <v>38950</v>
      </c>
      <c r="L6" t="s">
        <v>102</v>
      </c>
      <c r="O6" s="49"/>
    </row>
    <row r="7" spans="1:15" ht="15.75">
      <c r="A7" s="8"/>
      <c r="K7" s="53">
        <v>38984</v>
      </c>
      <c r="L7" t="s">
        <v>104</v>
      </c>
      <c r="O7" s="49"/>
    </row>
    <row r="8" spans="1:15" ht="15.75">
      <c r="A8" s="8"/>
      <c r="O8" s="49"/>
    </row>
    <row r="9" spans="1:15" ht="12.75">
      <c r="A9" s="57" t="s">
        <v>0</v>
      </c>
      <c r="B9" s="57" t="s">
        <v>1</v>
      </c>
      <c r="C9" s="55" t="s">
        <v>2</v>
      </c>
      <c r="D9" s="55" t="s">
        <v>3</v>
      </c>
      <c r="E9" s="55" t="s">
        <v>4</v>
      </c>
      <c r="F9" s="56" t="s">
        <v>5</v>
      </c>
      <c r="G9" s="55" t="s">
        <v>6</v>
      </c>
      <c r="H9" s="55" t="s">
        <v>7</v>
      </c>
      <c r="I9" s="55" t="s">
        <v>8</v>
      </c>
      <c r="J9" s="55"/>
      <c r="K9" s="55" t="s">
        <v>9</v>
      </c>
      <c r="L9" s="55" t="s">
        <v>10</v>
      </c>
      <c r="O9" s="49"/>
    </row>
    <row r="10" spans="1:18" ht="34.5" customHeight="1">
      <c r="A10" s="57"/>
      <c r="B10" s="57"/>
      <c r="C10" s="55"/>
      <c r="D10" s="55"/>
      <c r="E10" s="55"/>
      <c r="F10" s="56"/>
      <c r="G10" s="55"/>
      <c r="H10" s="55"/>
      <c r="I10" s="1" t="s">
        <v>11</v>
      </c>
      <c r="J10" s="1" t="s">
        <v>12</v>
      </c>
      <c r="K10" s="55"/>
      <c r="L10" s="55"/>
      <c r="M10" t="s">
        <v>66</v>
      </c>
      <c r="N10" s="49" t="s">
        <v>68</v>
      </c>
      <c r="O10" s="49" t="s">
        <v>67</v>
      </c>
      <c r="P10" t="s">
        <v>73</v>
      </c>
      <c r="Q10" t="s">
        <v>72</v>
      </c>
      <c r="R10" s="47" t="s">
        <v>74</v>
      </c>
    </row>
    <row r="11" spans="1:17" ht="12.75">
      <c r="A11" s="9">
        <v>1</v>
      </c>
      <c r="B11" s="10">
        <v>38542</v>
      </c>
      <c r="C11" s="11">
        <v>0.06597222222222222</v>
      </c>
      <c r="D11" s="12">
        <v>38541.899305555555</v>
      </c>
      <c r="E11" s="13">
        <v>2453560.39931</v>
      </c>
      <c r="F11" s="27">
        <f>(E11-$B$4)/$B$3-INT((E11-$B$4)/$B$3)</f>
        <v>0.7883053998705236</v>
      </c>
      <c r="G11" s="21" t="s">
        <v>19</v>
      </c>
      <c r="H11" s="24">
        <v>6.52</v>
      </c>
      <c r="I11" s="13">
        <v>6.19</v>
      </c>
      <c r="J11" s="13">
        <v>6.62</v>
      </c>
      <c r="K11" s="13">
        <v>3</v>
      </c>
      <c r="L11" s="13" t="s">
        <v>34</v>
      </c>
      <c r="M11">
        <f>J11-I11</f>
        <v>0.4299999999999997</v>
      </c>
      <c r="N11" s="49">
        <v>9</v>
      </c>
      <c r="O11" s="49">
        <f>M11/N11</f>
        <v>0.047777777777777745</v>
      </c>
      <c r="P11">
        <f>-16.106*(F11^6)+64.882*(F11^5)-93.223*(F11^4)+50.21*(F11^3)-6.7833*(F11^2)+0.7391*F11+5.9376</f>
        <v>6.787864133219525</v>
      </c>
      <c r="Q11">
        <f>(H11-P11)^2</f>
        <v>0.07175119386544772</v>
      </c>
    </row>
    <row r="12" spans="1:17" ht="12.75">
      <c r="A12" s="2">
        <v>2</v>
      </c>
      <c r="B12" s="3">
        <v>38543</v>
      </c>
      <c r="C12" s="4">
        <v>0.1076388888888889</v>
      </c>
      <c r="D12" s="5">
        <v>38542.94097222222</v>
      </c>
      <c r="E12">
        <v>2453561.44097</v>
      </c>
      <c r="F12" s="28">
        <f aca="true" t="shared" si="0" ref="F12:F54">(E12-$B$4)/$B$3-INT((E12-$B$4)/$B$3)</f>
        <v>0.8518742327310065</v>
      </c>
      <c r="G12" s="20" t="s">
        <v>20</v>
      </c>
      <c r="H12" s="25">
        <v>6.48</v>
      </c>
      <c r="I12">
        <v>6.19</v>
      </c>
      <c r="J12">
        <v>6.62</v>
      </c>
      <c r="K12">
        <v>3.5</v>
      </c>
      <c r="M12">
        <f aca="true" t="shared" si="1" ref="M12:M67">J12-I12</f>
        <v>0.4299999999999997</v>
      </c>
      <c r="N12" s="49">
        <v>9</v>
      </c>
      <c r="O12" s="49">
        <f aca="true" t="shared" si="2" ref="O12:O68">M12/N12</f>
        <v>0.047777777777777745</v>
      </c>
      <c r="P12">
        <f aca="true" t="shared" si="3" ref="P12:P75">-16.106*(F12^6)+64.882*(F12^5)-93.223*(F12^4)+50.21*(F12^3)-6.7833*(F12^2)+0.7391*F12+5.9376</f>
        <v>6.542778177582937</v>
      </c>
      <c r="Q12">
        <f aca="true" t="shared" si="4" ref="Q12:Q75">(H12-P12)^2</f>
        <v>0.003941099580634721</v>
      </c>
    </row>
    <row r="13" spans="1:17" ht="12.75">
      <c r="A13" s="2">
        <v>3</v>
      </c>
      <c r="B13" s="3">
        <v>38544</v>
      </c>
      <c r="C13" s="4">
        <v>0.10416666666666667</v>
      </c>
      <c r="D13" s="5">
        <v>38543.9375</v>
      </c>
      <c r="E13">
        <v>2453562.4375</v>
      </c>
      <c r="F13" s="28">
        <f t="shared" si="0"/>
        <v>0.9126889409964178</v>
      </c>
      <c r="G13" s="20" t="s">
        <v>21</v>
      </c>
      <c r="H13" s="25">
        <v>6.06</v>
      </c>
      <c r="I13">
        <v>5.47</v>
      </c>
      <c r="J13">
        <v>6.19</v>
      </c>
      <c r="K13">
        <v>3</v>
      </c>
      <c r="M13">
        <f t="shared" si="1"/>
        <v>0.7200000000000006</v>
      </c>
      <c r="N13" s="49">
        <v>11</v>
      </c>
      <c r="O13" s="49">
        <f t="shared" si="2"/>
        <v>0.06545454545454552</v>
      </c>
      <c r="P13">
        <f t="shared" si="3"/>
        <v>6.229021418006842</v>
      </c>
      <c r="Q13">
        <f t="shared" si="4"/>
        <v>0.028568239745043727</v>
      </c>
    </row>
    <row r="14" spans="1:17" ht="12.75">
      <c r="A14" s="2">
        <v>4</v>
      </c>
      <c r="B14" s="3">
        <v>38545</v>
      </c>
      <c r="C14" s="4">
        <v>0.06388888888888888</v>
      </c>
      <c r="D14" s="5">
        <v>38544.89722222222</v>
      </c>
      <c r="E14">
        <v>2453563.39722</v>
      </c>
      <c r="F14" s="28">
        <f t="shared" si="0"/>
        <v>0.9712572648994637</v>
      </c>
      <c r="G14" s="20" t="s">
        <v>22</v>
      </c>
      <c r="H14" s="25">
        <v>5.9</v>
      </c>
      <c r="I14">
        <v>5.47</v>
      </c>
      <c r="J14">
        <v>6.19</v>
      </c>
      <c r="K14">
        <v>4</v>
      </c>
      <c r="M14">
        <f t="shared" si="1"/>
        <v>0.7200000000000006</v>
      </c>
      <c r="N14" s="49">
        <v>10</v>
      </c>
      <c r="O14" s="49">
        <f t="shared" si="2"/>
        <v>0.07200000000000006</v>
      </c>
      <c r="P14">
        <f t="shared" si="3"/>
        <v>5.859740551990589</v>
      </c>
      <c r="Q14">
        <f t="shared" si="4"/>
        <v>0.0016208231540225167</v>
      </c>
    </row>
    <row r="15" spans="1:17" ht="12.75">
      <c r="A15" s="2">
        <v>5</v>
      </c>
      <c r="B15" s="3">
        <v>38546</v>
      </c>
      <c r="C15" s="4">
        <v>0.057638888888888885</v>
      </c>
      <c r="D15" s="5">
        <v>38545.89097222222</v>
      </c>
      <c r="E15">
        <v>2453564.39097</v>
      </c>
      <c r="F15" s="28">
        <f t="shared" si="0"/>
        <v>0.03190231956500611</v>
      </c>
      <c r="G15" s="20" t="s">
        <v>23</v>
      </c>
      <c r="H15" s="25">
        <v>5.95</v>
      </c>
      <c r="I15">
        <v>5.47</v>
      </c>
      <c r="J15">
        <v>6.19</v>
      </c>
      <c r="K15">
        <v>3</v>
      </c>
      <c r="M15">
        <f t="shared" si="1"/>
        <v>0.7200000000000006</v>
      </c>
      <c r="N15" s="49">
        <v>15</v>
      </c>
      <c r="O15" s="49">
        <f t="shared" si="2"/>
        <v>0.04800000000000004</v>
      </c>
      <c r="P15">
        <f t="shared" si="3"/>
        <v>5.955811070855821</v>
      </c>
      <c r="Q15">
        <f t="shared" si="4"/>
        <v>3.376854449137478E-05</v>
      </c>
    </row>
    <row r="16" spans="1:17" ht="12.75">
      <c r="A16" s="9">
        <v>6</v>
      </c>
      <c r="B16" s="10">
        <v>38547</v>
      </c>
      <c r="C16" s="11">
        <v>0.12847222222222224</v>
      </c>
      <c r="D16" s="12">
        <v>38546.961805555555</v>
      </c>
      <c r="E16" s="13">
        <v>2453565.46181</v>
      </c>
      <c r="F16" s="27">
        <f t="shared" si="0"/>
        <v>0.09725190479912271</v>
      </c>
      <c r="G16" s="21" t="s">
        <v>24</v>
      </c>
      <c r="H16" s="24">
        <v>5.97</v>
      </c>
      <c r="I16" s="13">
        <v>5.47</v>
      </c>
      <c r="J16" s="13">
        <v>6.19</v>
      </c>
      <c r="K16" s="13">
        <v>3</v>
      </c>
      <c r="L16" s="13" t="s">
        <v>35</v>
      </c>
      <c r="M16">
        <f t="shared" si="1"/>
        <v>0.7200000000000006</v>
      </c>
      <c r="N16" s="49">
        <v>10</v>
      </c>
      <c r="O16" s="49">
        <f t="shared" si="2"/>
        <v>0.07200000000000006</v>
      </c>
      <c r="P16">
        <f t="shared" si="3"/>
        <v>5.983717924162144</v>
      </c>
      <c r="Q16">
        <f t="shared" si="4"/>
        <v>0.00018818144331833147</v>
      </c>
    </row>
    <row r="17" spans="1:17" ht="12.75">
      <c r="A17" s="2">
        <v>7</v>
      </c>
      <c r="B17" s="3">
        <v>38548</v>
      </c>
      <c r="C17" s="4">
        <v>0.04861111111111111</v>
      </c>
      <c r="D17" s="5">
        <v>38547.881944444445</v>
      </c>
      <c r="E17">
        <v>2453566.38194</v>
      </c>
      <c r="F17" s="28">
        <f t="shared" si="0"/>
        <v>0.15340419076835587</v>
      </c>
      <c r="G17" s="20" t="s">
        <v>25</v>
      </c>
      <c r="H17" s="25">
        <v>5.99</v>
      </c>
      <c r="I17">
        <v>5.47</v>
      </c>
      <c r="J17">
        <v>6.19</v>
      </c>
      <c r="K17">
        <v>3</v>
      </c>
      <c r="M17">
        <f t="shared" si="1"/>
        <v>0.7200000000000006</v>
      </c>
      <c r="N17" s="49">
        <v>11</v>
      </c>
      <c r="O17" s="49">
        <f t="shared" si="2"/>
        <v>0.06545454545454552</v>
      </c>
      <c r="P17">
        <f t="shared" si="3"/>
        <v>6.026286350369769</v>
      </c>
      <c r="Q17">
        <f t="shared" si="4"/>
        <v>0.0013166992231575876</v>
      </c>
    </row>
    <row r="18" spans="1:17" ht="12.75">
      <c r="A18" s="2">
        <v>8</v>
      </c>
      <c r="B18" s="3">
        <v>38549</v>
      </c>
      <c r="C18" s="4">
        <v>0.05069444444444445</v>
      </c>
      <c r="D18" s="5">
        <v>38548.88402777778</v>
      </c>
      <c r="E18">
        <v>2453567.38403</v>
      </c>
      <c r="F18" s="28">
        <f t="shared" si="0"/>
        <v>0.21455820617677546</v>
      </c>
      <c r="G18" s="20" t="s">
        <v>25</v>
      </c>
      <c r="H18" s="25">
        <v>5.99</v>
      </c>
      <c r="I18">
        <v>5.47</v>
      </c>
      <c r="J18">
        <v>6.19</v>
      </c>
      <c r="K18">
        <v>3.5</v>
      </c>
      <c r="M18">
        <f t="shared" si="1"/>
        <v>0.7200000000000006</v>
      </c>
      <c r="N18" s="49">
        <v>11</v>
      </c>
      <c r="O18" s="49">
        <f t="shared" si="2"/>
        <v>0.06545454545454552</v>
      </c>
      <c r="P18">
        <f t="shared" si="3"/>
        <v>6.110213721427448</v>
      </c>
      <c r="Q18">
        <f t="shared" si="4"/>
        <v>0.014451338819436102</v>
      </c>
    </row>
    <row r="19" spans="1:17" ht="12.75">
      <c r="A19" s="2">
        <v>9</v>
      </c>
      <c r="B19" s="3">
        <v>38551</v>
      </c>
      <c r="C19" s="4">
        <v>0.04652777777777778</v>
      </c>
      <c r="D19" s="5">
        <v>38550.87986111111</v>
      </c>
      <c r="E19">
        <v>2453569.37986</v>
      </c>
      <c r="F19" s="28">
        <f t="shared" si="0"/>
        <v>0.33635666603822756</v>
      </c>
      <c r="G19" s="20" t="s">
        <v>26</v>
      </c>
      <c r="H19" s="25">
        <v>6.41</v>
      </c>
      <c r="I19">
        <v>6.19</v>
      </c>
      <c r="J19">
        <v>6.62</v>
      </c>
      <c r="K19">
        <v>3.5</v>
      </c>
      <c r="M19">
        <f t="shared" si="1"/>
        <v>0.4299999999999997</v>
      </c>
      <c r="N19" s="49">
        <v>6</v>
      </c>
      <c r="O19" s="49">
        <f t="shared" si="2"/>
        <v>0.07166666666666661</v>
      </c>
      <c r="P19">
        <f t="shared" si="3"/>
        <v>6.392241343595664</v>
      </c>
      <c r="Q19">
        <f t="shared" si="4"/>
        <v>0.0003153698772872618</v>
      </c>
    </row>
    <row r="20" spans="1:17" ht="12.75">
      <c r="A20" s="2">
        <v>10</v>
      </c>
      <c r="B20" s="3">
        <v>38556</v>
      </c>
      <c r="C20" s="4">
        <v>0.04097222222222222</v>
      </c>
      <c r="D20" s="5">
        <v>38555.87430555555</v>
      </c>
      <c r="E20">
        <v>2453574.37431</v>
      </c>
      <c r="F20" s="28">
        <f t="shared" si="0"/>
        <v>0.6411503196544572</v>
      </c>
      <c r="G20" s="20" t="s">
        <v>27</v>
      </c>
      <c r="H20" s="25">
        <v>7.15</v>
      </c>
      <c r="I20">
        <v>6.89</v>
      </c>
      <c r="J20">
        <v>7.23</v>
      </c>
      <c r="K20">
        <v>3.5</v>
      </c>
      <c r="M20">
        <f t="shared" si="1"/>
        <v>0.34000000000000075</v>
      </c>
      <c r="N20" s="49">
        <v>4</v>
      </c>
      <c r="O20" s="49">
        <f t="shared" si="2"/>
        <v>0.08500000000000019</v>
      </c>
      <c r="P20">
        <f t="shared" si="3"/>
        <v>7.014115121783129</v>
      </c>
      <c r="Q20">
        <f t="shared" si="4"/>
        <v>0.018464700128014017</v>
      </c>
    </row>
    <row r="21" spans="1:17" ht="12.75">
      <c r="A21" s="9">
        <v>11</v>
      </c>
      <c r="B21" s="10">
        <v>38558</v>
      </c>
      <c r="C21" s="11">
        <v>0.07569444444444444</v>
      </c>
      <c r="D21" s="12">
        <v>38557.90902777778</v>
      </c>
      <c r="E21" s="13">
        <v>2453576.40903</v>
      </c>
      <c r="F21" s="27">
        <f t="shared" si="0"/>
        <v>0.7653220989365082</v>
      </c>
      <c r="G21" s="21" t="s">
        <v>28</v>
      </c>
      <c r="H21" s="24">
        <v>6.62</v>
      </c>
      <c r="I21" s="13">
        <v>6.19</v>
      </c>
      <c r="J21" s="13">
        <v>6.62</v>
      </c>
      <c r="K21" s="13">
        <v>3.5</v>
      </c>
      <c r="L21" s="13" t="s">
        <v>35</v>
      </c>
      <c r="O21" s="49"/>
      <c r="P21">
        <f t="shared" si="3"/>
        <v>6.8546334446527775</v>
      </c>
      <c r="Q21">
        <f t="shared" si="4"/>
        <v>0.055052853349627937</v>
      </c>
    </row>
    <row r="22" spans="1:17" ht="12.75">
      <c r="A22" s="2">
        <v>12</v>
      </c>
      <c r="B22" s="3">
        <v>38559</v>
      </c>
      <c r="C22" s="4">
        <v>0.03125</v>
      </c>
      <c r="D22" s="5">
        <v>38558.864583333336</v>
      </c>
      <c r="E22">
        <v>2453577.36458</v>
      </c>
      <c r="F22" s="28">
        <f t="shared" si="0"/>
        <v>0.823635942425426</v>
      </c>
      <c r="G22" s="20" t="s">
        <v>19</v>
      </c>
      <c r="H22" s="25">
        <v>6.52</v>
      </c>
      <c r="I22">
        <v>6.19</v>
      </c>
      <c r="J22">
        <v>6.62</v>
      </c>
      <c r="K22">
        <v>4</v>
      </c>
      <c r="M22">
        <f t="shared" si="1"/>
        <v>0.4299999999999997</v>
      </c>
      <c r="N22" s="49">
        <v>9</v>
      </c>
      <c r="O22" s="49">
        <f t="shared" si="2"/>
        <v>0.047777777777777745</v>
      </c>
      <c r="P22">
        <f t="shared" si="3"/>
        <v>6.662456812117382</v>
      </c>
      <c r="Q22">
        <f t="shared" si="4"/>
        <v>0.02029394331864718</v>
      </c>
    </row>
    <row r="23" spans="1:17" ht="12.75">
      <c r="A23" s="2">
        <v>13</v>
      </c>
      <c r="B23" s="3">
        <v>38561</v>
      </c>
      <c r="C23" s="4">
        <v>0.11388888888888889</v>
      </c>
      <c r="D23" s="5">
        <v>38560.947222222225</v>
      </c>
      <c r="E23">
        <v>2453579.44722</v>
      </c>
      <c r="F23" s="28">
        <f t="shared" si="0"/>
        <v>0.950732110143349</v>
      </c>
      <c r="G23" s="20" t="s">
        <v>29</v>
      </c>
      <c r="H23" s="25">
        <v>5.86</v>
      </c>
      <c r="I23">
        <v>5.47</v>
      </c>
      <c r="J23">
        <v>6.19</v>
      </c>
      <c r="K23">
        <v>3</v>
      </c>
      <c r="M23">
        <f t="shared" si="1"/>
        <v>0.7200000000000006</v>
      </c>
      <c r="N23" s="49">
        <v>11</v>
      </c>
      <c r="O23" s="49">
        <f t="shared" si="2"/>
        <v>0.06545454545454552</v>
      </c>
      <c r="P23">
        <f t="shared" si="3"/>
        <v>5.996233572905247</v>
      </c>
      <c r="Q23">
        <f t="shared" si="4"/>
        <v>0.01855958638652915</v>
      </c>
    </row>
    <row r="24" spans="1:17" ht="12.75">
      <c r="A24" s="2">
        <v>14</v>
      </c>
      <c r="B24" s="3">
        <v>38563</v>
      </c>
      <c r="C24" s="4">
        <v>0.12708333333333333</v>
      </c>
      <c r="D24" s="5">
        <v>38562.96041666667</v>
      </c>
      <c r="E24">
        <v>2453581.46042</v>
      </c>
      <c r="F24" s="28">
        <f t="shared" si="0"/>
        <v>0.07359059976306526</v>
      </c>
      <c r="G24" s="20" t="s">
        <v>24</v>
      </c>
      <c r="H24" s="25">
        <v>5.97</v>
      </c>
      <c r="I24">
        <v>5.47</v>
      </c>
      <c r="J24">
        <v>6.19</v>
      </c>
      <c r="K24">
        <v>3</v>
      </c>
      <c r="M24">
        <f t="shared" si="1"/>
        <v>0.7200000000000006</v>
      </c>
      <c r="N24" s="49">
        <v>10</v>
      </c>
      <c r="O24" s="49">
        <f t="shared" si="2"/>
        <v>0.07200000000000006</v>
      </c>
      <c r="P24">
        <f t="shared" si="3"/>
        <v>5.972669190139946</v>
      </c>
      <c r="Q24">
        <f t="shared" si="4"/>
        <v>7.124576003187546E-06</v>
      </c>
    </row>
    <row r="25" spans="1:17" ht="12.75">
      <c r="A25" s="2">
        <v>15</v>
      </c>
      <c r="B25" s="3">
        <v>38565</v>
      </c>
      <c r="C25" s="4">
        <v>0.03125</v>
      </c>
      <c r="D25" s="5">
        <v>38564.864583333336</v>
      </c>
      <c r="E25">
        <v>2453583.36458</v>
      </c>
      <c r="F25" s="28">
        <f t="shared" si="0"/>
        <v>0.18979476308152243</v>
      </c>
      <c r="G25" s="20" t="s">
        <v>30</v>
      </c>
      <c r="H25" s="25">
        <v>6.07</v>
      </c>
      <c r="I25">
        <v>5.47</v>
      </c>
      <c r="J25">
        <v>6.19</v>
      </c>
      <c r="K25">
        <v>4</v>
      </c>
      <c r="M25">
        <f t="shared" si="1"/>
        <v>0.7200000000000006</v>
      </c>
      <c r="N25" s="49">
        <v>12</v>
      </c>
      <c r="O25" s="49">
        <f t="shared" si="2"/>
        <v>0.06000000000000005</v>
      </c>
      <c r="P25">
        <f t="shared" si="3"/>
        <v>6.071065445276426</v>
      </c>
      <c r="Q25">
        <f t="shared" si="4"/>
        <v>1.1351736370585754E-06</v>
      </c>
    </row>
    <row r="26" spans="1:17" ht="12.75">
      <c r="A26" s="2">
        <v>16</v>
      </c>
      <c r="B26" s="3">
        <v>38566</v>
      </c>
      <c r="C26" s="4">
        <v>0.03888888888888889</v>
      </c>
      <c r="D26" s="5">
        <v>38565.87222222222</v>
      </c>
      <c r="E26">
        <v>2453584.37222</v>
      </c>
      <c r="F26" s="28">
        <f t="shared" si="0"/>
        <v>0.2512874754205541</v>
      </c>
      <c r="G26" s="20" t="s">
        <v>31</v>
      </c>
      <c r="H26" s="25">
        <v>6.19</v>
      </c>
      <c r="I26">
        <v>5.47</v>
      </c>
      <c r="J26">
        <v>6.19</v>
      </c>
      <c r="K26">
        <v>3.5</v>
      </c>
      <c r="O26" s="49"/>
      <c r="P26">
        <f t="shared" si="3"/>
        <v>6.180949620165927</v>
      </c>
      <c r="Q26">
        <f t="shared" si="4"/>
        <v>8.190937514100882E-05</v>
      </c>
    </row>
    <row r="27" spans="1:17" ht="12.75">
      <c r="A27" s="2">
        <v>17</v>
      </c>
      <c r="B27" s="3">
        <v>38567</v>
      </c>
      <c r="C27" s="4">
        <v>0.09791666666666667</v>
      </c>
      <c r="D27" s="5">
        <v>38566.93125</v>
      </c>
      <c r="E27">
        <v>2453585.43125</v>
      </c>
      <c r="F27" s="28">
        <f t="shared" si="0"/>
        <v>0.3159163380678365</v>
      </c>
      <c r="G27" s="20" t="s">
        <v>19</v>
      </c>
      <c r="H27" s="25">
        <v>6.52</v>
      </c>
      <c r="I27">
        <v>6.19</v>
      </c>
      <c r="J27">
        <v>6.62</v>
      </c>
      <c r="K27">
        <v>4</v>
      </c>
      <c r="M27">
        <f t="shared" si="1"/>
        <v>0.4299999999999997</v>
      </c>
      <c r="N27" s="49">
        <v>9</v>
      </c>
      <c r="O27" s="49">
        <f t="shared" si="2"/>
        <v>0.047777777777777745</v>
      </c>
      <c r="P27">
        <f t="shared" si="3"/>
        <v>6.336784786757773</v>
      </c>
      <c r="Q27">
        <f t="shared" si="4"/>
        <v>0.03356781436339443</v>
      </c>
    </row>
    <row r="28" spans="1:17" ht="12.75">
      <c r="A28" s="2">
        <v>18</v>
      </c>
      <c r="B28" s="3">
        <v>38568</v>
      </c>
      <c r="C28" s="4">
        <v>0.08333333333333333</v>
      </c>
      <c r="D28" s="5">
        <v>38567.916666666664</v>
      </c>
      <c r="E28">
        <v>2453586.41667</v>
      </c>
      <c r="F28" s="28">
        <f t="shared" si="0"/>
        <v>0.37605304225962755</v>
      </c>
      <c r="G28" s="20" t="s">
        <v>32</v>
      </c>
      <c r="H28" s="25">
        <v>6.7</v>
      </c>
      <c r="I28">
        <v>6.62</v>
      </c>
      <c r="J28">
        <v>6.89</v>
      </c>
      <c r="K28">
        <v>4.5</v>
      </c>
      <c r="M28">
        <f t="shared" si="1"/>
        <v>0.2699999999999996</v>
      </c>
      <c r="N28" s="49">
        <v>7</v>
      </c>
      <c r="O28" s="49">
        <f t="shared" si="2"/>
        <v>0.038571428571428513</v>
      </c>
      <c r="P28">
        <f t="shared" si="3"/>
        <v>6.504514459009707</v>
      </c>
      <c r="Q28">
        <f t="shared" si="4"/>
        <v>0.03821459673626758</v>
      </c>
    </row>
    <row r="29" spans="1:17" ht="12.75">
      <c r="A29" s="2">
        <v>19</v>
      </c>
      <c r="B29" s="3">
        <v>38573</v>
      </c>
      <c r="C29" s="4">
        <v>0.004166666666666667</v>
      </c>
      <c r="D29" s="5">
        <v>38572.8375</v>
      </c>
      <c r="E29">
        <v>2453591.3375</v>
      </c>
      <c r="F29" s="28">
        <f t="shared" si="0"/>
        <v>0.6763539271511263</v>
      </c>
      <c r="G29" s="20" t="s">
        <v>33</v>
      </c>
      <c r="H29" s="25">
        <v>7.12</v>
      </c>
      <c r="I29">
        <v>6.89</v>
      </c>
      <c r="J29">
        <v>7.23</v>
      </c>
      <c r="K29">
        <v>3.5</v>
      </c>
      <c r="M29">
        <f t="shared" si="1"/>
        <v>0.34000000000000075</v>
      </c>
      <c r="N29" s="49">
        <v>3</v>
      </c>
      <c r="O29" s="49">
        <f t="shared" si="2"/>
        <v>0.11333333333333358</v>
      </c>
      <c r="P29">
        <f t="shared" si="3"/>
        <v>7.002582546059913</v>
      </c>
      <c r="Q29">
        <f t="shared" si="4"/>
        <v>0.013786858489772442</v>
      </c>
    </row>
    <row r="30" spans="1:17" ht="12.75">
      <c r="A30" s="2">
        <v>20</v>
      </c>
      <c r="B30" s="3">
        <v>38585</v>
      </c>
      <c r="C30" s="14">
        <v>0.07291666666666667</v>
      </c>
      <c r="D30" s="5">
        <v>38584.90625</v>
      </c>
      <c r="E30">
        <v>2453603.40625</v>
      </c>
      <c r="F30" s="28">
        <f t="shared" si="0"/>
        <v>0.4128671382891298</v>
      </c>
      <c r="G30" s="20" t="s">
        <v>36</v>
      </c>
      <c r="H30" s="25">
        <v>6.53</v>
      </c>
      <c r="I30">
        <v>6.19</v>
      </c>
      <c r="J30">
        <v>6.62</v>
      </c>
      <c r="K30">
        <v>3.5</v>
      </c>
      <c r="L30" t="s">
        <v>45</v>
      </c>
      <c r="M30">
        <f t="shared" si="1"/>
        <v>0.4299999999999997</v>
      </c>
      <c r="N30" s="49">
        <v>10</v>
      </c>
      <c r="O30" s="49">
        <f t="shared" si="2"/>
        <v>0.04299999999999997</v>
      </c>
      <c r="P30">
        <f t="shared" si="3"/>
        <v>6.609962837203137</v>
      </c>
      <c r="Q30">
        <f t="shared" si="4"/>
        <v>0.006394055333575411</v>
      </c>
    </row>
    <row r="31" spans="1:17" ht="12.75">
      <c r="A31" s="2">
        <v>21</v>
      </c>
      <c r="B31" s="3">
        <v>38586</v>
      </c>
      <c r="C31" s="14">
        <v>0.013888888888888888</v>
      </c>
      <c r="D31" s="5">
        <v>38585.84722222222</v>
      </c>
      <c r="E31">
        <v>2453604.34722</v>
      </c>
      <c r="F31" s="28">
        <f t="shared" si="0"/>
        <v>0.4702912158605841</v>
      </c>
      <c r="G31" s="20" t="s">
        <v>37</v>
      </c>
      <c r="H31" s="25">
        <v>6.8</v>
      </c>
      <c r="I31">
        <v>6.62</v>
      </c>
      <c r="J31">
        <v>6.89</v>
      </c>
      <c r="K31">
        <v>3.5</v>
      </c>
      <c r="L31" t="s">
        <v>45</v>
      </c>
      <c r="M31">
        <f t="shared" si="1"/>
        <v>0.2699999999999996</v>
      </c>
      <c r="N31" s="49">
        <v>6</v>
      </c>
      <c r="O31" s="49">
        <f t="shared" si="2"/>
        <v>0.04499999999999993</v>
      </c>
      <c r="P31">
        <f t="shared" si="3"/>
        <v>6.765678281385047</v>
      </c>
      <c r="Q31">
        <f t="shared" si="4"/>
        <v>0.0011779803686839908</v>
      </c>
    </row>
    <row r="32" spans="1:17" ht="12.75">
      <c r="A32" s="2">
        <v>22</v>
      </c>
      <c r="B32" s="3">
        <v>38588</v>
      </c>
      <c r="C32" s="14">
        <v>0.04791666666666666</v>
      </c>
      <c r="D32" s="5">
        <v>38587.88125</v>
      </c>
      <c r="E32">
        <v>2453606.38125</v>
      </c>
      <c r="F32" s="28">
        <f t="shared" si="0"/>
        <v>0.5944208868701253</v>
      </c>
      <c r="G32" s="20" t="s">
        <v>38</v>
      </c>
      <c r="H32" s="25">
        <v>6.89</v>
      </c>
      <c r="I32">
        <v>6.89</v>
      </c>
      <c r="K32">
        <v>4.5</v>
      </c>
      <c r="L32" t="s">
        <v>45</v>
      </c>
      <c r="O32" s="49"/>
      <c r="P32">
        <f t="shared" si="3"/>
        <v>6.9917163831013145</v>
      </c>
      <c r="Q32">
        <f t="shared" si="4"/>
        <v>0.010346222591213441</v>
      </c>
    </row>
    <row r="33" spans="1:17" ht="12.75">
      <c r="A33" s="15">
        <v>23</v>
      </c>
      <c r="B33" s="16">
        <v>38589</v>
      </c>
      <c r="C33" s="17">
        <v>0.09930555555555555</v>
      </c>
      <c r="D33" s="18">
        <v>38588.93263888889</v>
      </c>
      <c r="E33" s="19">
        <v>2453607.43264</v>
      </c>
      <c r="F33" s="29">
        <f t="shared" si="0"/>
        <v>0.6585835072594364</v>
      </c>
      <c r="G33" s="22" t="s">
        <v>39</v>
      </c>
      <c r="H33" s="26">
        <v>7.23</v>
      </c>
      <c r="I33" s="19">
        <v>7.23</v>
      </c>
      <c r="J33" s="19"/>
      <c r="K33" s="19">
        <v>3</v>
      </c>
      <c r="L33" s="19" t="s">
        <v>46</v>
      </c>
      <c r="O33" s="49"/>
      <c r="P33">
        <f t="shared" si="3"/>
        <v>7.0115934214693905</v>
      </c>
      <c r="Q33">
        <f t="shared" si="4"/>
        <v>0.047701433545447494</v>
      </c>
    </row>
    <row r="34" spans="1:17" ht="12.75">
      <c r="A34" s="2">
        <v>24</v>
      </c>
      <c r="B34" s="3">
        <v>38589</v>
      </c>
      <c r="C34" s="14">
        <v>0.9645833333333332</v>
      </c>
      <c r="D34" s="5">
        <v>38589.79791666667</v>
      </c>
      <c r="E34">
        <v>2453608.29792</v>
      </c>
      <c r="F34" s="28">
        <f t="shared" si="0"/>
        <v>0.7113884913172797</v>
      </c>
      <c r="G34" s="20" t="s">
        <v>40</v>
      </c>
      <c r="H34" s="25">
        <v>6.83</v>
      </c>
      <c r="I34">
        <v>6.62</v>
      </c>
      <c r="J34">
        <v>6.89</v>
      </c>
      <c r="K34">
        <v>4.5</v>
      </c>
      <c r="M34">
        <f t="shared" si="1"/>
        <v>0.2699999999999996</v>
      </c>
      <c r="N34" s="49">
        <v>9</v>
      </c>
      <c r="O34" s="49">
        <f t="shared" si="2"/>
        <v>0.029999999999999954</v>
      </c>
      <c r="P34">
        <f t="shared" si="3"/>
        <v>6.965104194003456</v>
      </c>
      <c r="Q34">
        <f t="shared" si="4"/>
        <v>0.018253143237323497</v>
      </c>
    </row>
    <row r="35" spans="1:17" ht="12.75">
      <c r="A35" s="2">
        <v>25</v>
      </c>
      <c r="B35" s="3">
        <v>38590</v>
      </c>
      <c r="C35" s="14">
        <v>0.2263888888888889</v>
      </c>
      <c r="D35" s="5">
        <v>38590.05972222222</v>
      </c>
      <c r="E35">
        <v>2453608.55972</v>
      </c>
      <c r="F35" s="28">
        <f t="shared" si="0"/>
        <v>0.7273652211905528</v>
      </c>
      <c r="G35" s="20" t="s">
        <v>41</v>
      </c>
      <c r="H35" s="25">
        <v>6.82</v>
      </c>
      <c r="I35">
        <v>6.62</v>
      </c>
      <c r="J35">
        <v>6.89</v>
      </c>
      <c r="K35">
        <v>3.5</v>
      </c>
      <c r="M35">
        <f t="shared" si="1"/>
        <v>0.2699999999999996</v>
      </c>
      <c r="N35" s="49">
        <v>8</v>
      </c>
      <c r="O35" s="49">
        <f t="shared" si="2"/>
        <v>0.03374999999999995</v>
      </c>
      <c r="P35">
        <f t="shared" si="3"/>
        <v>6.9391160447646</v>
      </c>
      <c r="Q35">
        <f t="shared" si="4"/>
        <v>0.014188632120362197</v>
      </c>
    </row>
    <row r="36" spans="1:17" ht="12.75">
      <c r="A36" s="2">
        <v>26</v>
      </c>
      <c r="B36" s="3">
        <v>38592</v>
      </c>
      <c r="C36" s="14">
        <v>0.051388888888888894</v>
      </c>
      <c r="D36" s="5">
        <v>38591.884722222225</v>
      </c>
      <c r="E36">
        <v>2453610.38472</v>
      </c>
      <c r="F36" s="28">
        <f t="shared" si="0"/>
        <v>0.8387385291515557</v>
      </c>
      <c r="G36" s="20" t="s">
        <v>42</v>
      </c>
      <c r="H36" s="25">
        <v>6.8</v>
      </c>
      <c r="I36">
        <v>6.62</v>
      </c>
      <c r="J36">
        <v>6.89</v>
      </c>
      <c r="K36">
        <v>3.5</v>
      </c>
      <c r="M36">
        <f t="shared" si="1"/>
        <v>0.2699999999999996</v>
      </c>
      <c r="N36" s="49">
        <v>9</v>
      </c>
      <c r="O36" s="49">
        <f t="shared" si="2"/>
        <v>0.029999999999999954</v>
      </c>
      <c r="P36">
        <f t="shared" si="3"/>
        <v>6.600565412896883</v>
      </c>
      <c r="Q36">
        <f t="shared" si="4"/>
        <v>0.03977415453299055</v>
      </c>
    </row>
    <row r="37" spans="1:17" ht="12.75">
      <c r="A37" s="2">
        <v>27</v>
      </c>
      <c r="B37" s="3">
        <v>38592</v>
      </c>
      <c r="C37" s="14">
        <v>0.16527777777777777</v>
      </c>
      <c r="D37" s="5">
        <v>38591.998611111114</v>
      </c>
      <c r="E37">
        <v>2453610.49861</v>
      </c>
      <c r="F37" s="28">
        <f t="shared" si="0"/>
        <v>0.8456888338416775</v>
      </c>
      <c r="G37" s="20" t="s">
        <v>42</v>
      </c>
      <c r="H37" s="25">
        <v>6.8</v>
      </c>
      <c r="I37">
        <v>6.62</v>
      </c>
      <c r="J37">
        <v>6.89</v>
      </c>
      <c r="K37">
        <v>3.5</v>
      </c>
      <c r="M37">
        <f t="shared" si="1"/>
        <v>0.2699999999999996</v>
      </c>
      <c r="N37" s="49">
        <v>9</v>
      </c>
      <c r="O37" s="49">
        <f t="shared" si="2"/>
        <v>0.029999999999999954</v>
      </c>
      <c r="P37">
        <f t="shared" si="3"/>
        <v>6.5704441539417004</v>
      </c>
      <c r="Q37">
        <f t="shared" si="4"/>
        <v>0.05269588645954164</v>
      </c>
    </row>
    <row r="38" spans="1:17" ht="12.75">
      <c r="A38" s="2">
        <v>28</v>
      </c>
      <c r="B38" s="3">
        <v>38595</v>
      </c>
      <c r="C38" s="14">
        <v>0.020833333333333332</v>
      </c>
      <c r="D38" s="5">
        <v>38594.854166666664</v>
      </c>
      <c r="E38">
        <v>2453613.35417</v>
      </c>
      <c r="F38" s="28">
        <f t="shared" si="0"/>
        <v>0.019953580830474493</v>
      </c>
      <c r="G38" s="20" t="s">
        <v>43</v>
      </c>
      <c r="H38" s="25">
        <v>6.01</v>
      </c>
      <c r="I38">
        <v>5.47</v>
      </c>
      <c r="J38">
        <v>6.19</v>
      </c>
      <c r="K38">
        <v>3.5</v>
      </c>
      <c r="M38">
        <f t="shared" si="1"/>
        <v>0.7200000000000006</v>
      </c>
      <c r="N38" s="49">
        <v>16</v>
      </c>
      <c r="O38" s="49">
        <f t="shared" si="2"/>
        <v>0.04500000000000004</v>
      </c>
      <c r="P38">
        <f t="shared" si="3"/>
        <v>5.95003126814119</v>
      </c>
      <c r="Q38">
        <f t="shared" si="4"/>
        <v>0.0035962488007538025</v>
      </c>
    </row>
    <row r="39" spans="1:17" ht="12.75">
      <c r="A39" s="2">
        <v>29</v>
      </c>
      <c r="B39" s="3">
        <v>38596</v>
      </c>
      <c r="C39" s="14">
        <v>0.9652777777777778</v>
      </c>
      <c r="D39" s="5">
        <v>38596.79861111111</v>
      </c>
      <c r="E39">
        <v>2453615.29861</v>
      </c>
      <c r="F39" s="28">
        <f t="shared" si="0"/>
        <v>0.13861589035514044</v>
      </c>
      <c r="G39" s="20" t="s">
        <v>44</v>
      </c>
      <c r="H39" s="25">
        <v>6.02</v>
      </c>
      <c r="I39">
        <v>5.47</v>
      </c>
      <c r="J39">
        <v>6.19</v>
      </c>
      <c r="K39">
        <v>3</v>
      </c>
      <c r="M39">
        <f t="shared" si="1"/>
        <v>0.7200000000000006</v>
      </c>
      <c r="N39" s="49">
        <v>13</v>
      </c>
      <c r="O39" s="49">
        <f t="shared" si="2"/>
        <v>0.055384615384615435</v>
      </c>
      <c r="P39">
        <f t="shared" si="3"/>
        <v>6.012233305230988</v>
      </c>
      <c r="Q39">
        <f t="shared" si="4"/>
        <v>6.032154763498863E-05</v>
      </c>
    </row>
    <row r="40" spans="1:17" ht="12.75">
      <c r="A40" s="2">
        <v>30</v>
      </c>
      <c r="B40" s="3">
        <v>38598</v>
      </c>
      <c r="C40" s="14">
        <v>0.9875</v>
      </c>
      <c r="D40" s="5">
        <v>38598.82083333333</v>
      </c>
      <c r="E40">
        <v>2453617.32083</v>
      </c>
      <c r="F40" s="28">
        <f t="shared" si="0"/>
        <v>0.2620248387494257</v>
      </c>
      <c r="G40" s="20" t="s">
        <v>20</v>
      </c>
      <c r="H40" s="25">
        <v>6.48</v>
      </c>
      <c r="I40">
        <v>6.19</v>
      </c>
      <c r="J40">
        <v>6.62</v>
      </c>
      <c r="K40">
        <v>3.5</v>
      </c>
      <c r="M40">
        <f t="shared" si="1"/>
        <v>0.4299999999999997</v>
      </c>
      <c r="N40" s="49">
        <v>9</v>
      </c>
      <c r="O40" s="49">
        <f t="shared" si="2"/>
        <v>0.047777777777777745</v>
      </c>
      <c r="P40">
        <f t="shared" si="3"/>
        <v>6.2043033891590325</v>
      </c>
      <c r="Q40">
        <f t="shared" si="4"/>
        <v>0.07600862122919613</v>
      </c>
    </row>
    <row r="41" spans="1:17" ht="12.75">
      <c r="A41" s="2">
        <v>31</v>
      </c>
      <c r="B41" s="3">
        <v>38602</v>
      </c>
      <c r="C41" s="14">
        <v>0.9541666666666666</v>
      </c>
      <c r="D41" s="5">
        <v>38602.7875</v>
      </c>
      <c r="E41">
        <v>2453621.2875</v>
      </c>
      <c r="F41" s="28">
        <f>(E41-$B$4)/$B$3-INT((E41-$B$4)/$B$3)</f>
        <v>0.5040967069377302</v>
      </c>
      <c r="G41" s="20" t="s">
        <v>38</v>
      </c>
      <c r="H41" s="25">
        <v>6.89</v>
      </c>
      <c r="I41" s="54">
        <v>6.89</v>
      </c>
      <c r="J41" s="54"/>
      <c r="K41">
        <v>3</v>
      </c>
      <c r="L41" t="s">
        <v>49</v>
      </c>
      <c r="O41" s="49"/>
      <c r="P41">
        <f t="shared" si="3"/>
        <v>6.846202345775392</v>
      </c>
      <c r="Q41">
        <f t="shared" si="4"/>
        <v>0.001918234515578276</v>
      </c>
    </row>
    <row r="42" spans="1:17" ht="12.75">
      <c r="A42" s="2">
        <v>32</v>
      </c>
      <c r="B42" s="3">
        <v>38603</v>
      </c>
      <c r="C42" s="14">
        <v>0.95</v>
      </c>
      <c r="D42" s="5">
        <v>38603.78333333333</v>
      </c>
      <c r="E42">
        <v>2453622.28333</v>
      </c>
      <c r="F42" s="28">
        <f t="shared" si="0"/>
        <v>0.5648686966613923</v>
      </c>
      <c r="G42" s="20" t="s">
        <v>47</v>
      </c>
      <c r="H42" s="25">
        <v>6.98</v>
      </c>
      <c r="I42">
        <v>6.89</v>
      </c>
      <c r="J42">
        <v>7.23</v>
      </c>
      <c r="K42">
        <v>4</v>
      </c>
      <c r="M42">
        <f t="shared" si="1"/>
        <v>0.34000000000000075</v>
      </c>
      <c r="N42" s="49">
        <v>4</v>
      </c>
      <c r="O42" s="49">
        <f t="shared" si="2"/>
        <v>0.08500000000000019</v>
      </c>
      <c r="P42">
        <f t="shared" si="3"/>
        <v>6.957454855635954</v>
      </c>
      <c r="Q42">
        <f t="shared" si="4"/>
        <v>0.0005082835343956791</v>
      </c>
    </row>
    <row r="43" spans="1:17" ht="12.75">
      <c r="A43" s="2">
        <v>33</v>
      </c>
      <c r="B43" s="3">
        <v>38604</v>
      </c>
      <c r="C43" s="14">
        <v>0.9590277777777777</v>
      </c>
      <c r="D43" s="5">
        <v>38604.79236111111</v>
      </c>
      <c r="E43">
        <v>2453623.29236</v>
      </c>
      <c r="F43" s="28">
        <f t="shared" si="0"/>
        <v>0.6264462357861476</v>
      </c>
      <c r="G43" s="20" t="s">
        <v>48</v>
      </c>
      <c r="H43" s="25">
        <v>7.12</v>
      </c>
      <c r="I43">
        <v>6.89</v>
      </c>
      <c r="J43">
        <v>7.23</v>
      </c>
      <c r="K43">
        <v>4</v>
      </c>
      <c r="M43">
        <f t="shared" si="1"/>
        <v>0.34000000000000075</v>
      </c>
      <c r="N43" s="49">
        <v>6</v>
      </c>
      <c r="O43" s="49">
        <f t="shared" si="2"/>
        <v>0.05666666666666679</v>
      </c>
      <c r="P43">
        <f t="shared" si="3"/>
        <v>7.011529613637856</v>
      </c>
      <c r="Q43">
        <f t="shared" si="4"/>
        <v>0.011765824717552725</v>
      </c>
    </row>
    <row r="44" spans="1:17" ht="12.75">
      <c r="A44" s="2">
        <v>34</v>
      </c>
      <c r="B44" s="3">
        <v>38606</v>
      </c>
      <c r="C44" s="14">
        <v>0.9256944444444444</v>
      </c>
      <c r="D44" s="5">
        <v>38606.75902777778</v>
      </c>
      <c r="E44">
        <v>2453625.25903</v>
      </c>
      <c r="F44" s="28">
        <f t="shared" si="0"/>
        <v>0.746465163755829</v>
      </c>
      <c r="G44" s="20" t="s">
        <v>37</v>
      </c>
      <c r="H44" s="25">
        <v>6.8</v>
      </c>
      <c r="I44">
        <v>6.62</v>
      </c>
      <c r="J44">
        <v>6.89</v>
      </c>
      <c r="K44">
        <v>3.5</v>
      </c>
      <c r="M44">
        <f t="shared" si="1"/>
        <v>0.2699999999999996</v>
      </c>
      <c r="N44" s="49">
        <v>6</v>
      </c>
      <c r="O44" s="49">
        <f t="shared" si="2"/>
        <v>0.04499999999999993</v>
      </c>
      <c r="P44">
        <f t="shared" si="3"/>
        <v>6.900619278752305</v>
      </c>
      <c r="Q44">
        <f t="shared" si="4"/>
        <v>0.010124239256634018</v>
      </c>
    </row>
    <row r="45" spans="1:17" ht="12.75">
      <c r="A45" s="2">
        <v>35</v>
      </c>
      <c r="B45" s="3">
        <v>38612</v>
      </c>
      <c r="C45" s="14">
        <v>0.9131944444444445</v>
      </c>
      <c r="D45" s="5">
        <v>38612.74652777778</v>
      </c>
      <c r="E45">
        <v>2453631.24653</v>
      </c>
      <c r="F45" s="28">
        <f>(E45-$B$4)/$B$3-INT((E45-$B$4)/$B$3)</f>
        <v>0.11186115355258153</v>
      </c>
      <c r="G45" s="20" t="s">
        <v>50</v>
      </c>
      <c r="H45" s="25">
        <v>6.08</v>
      </c>
      <c r="I45">
        <v>5.47</v>
      </c>
      <c r="J45">
        <v>6.19</v>
      </c>
      <c r="K45">
        <v>3</v>
      </c>
      <c r="M45">
        <f t="shared" si="1"/>
        <v>0.7200000000000006</v>
      </c>
      <c r="N45" s="49">
        <v>13</v>
      </c>
      <c r="O45" s="49">
        <f t="shared" si="2"/>
        <v>0.055384615384615435</v>
      </c>
      <c r="P45">
        <f t="shared" si="3"/>
        <v>5.992185716254414</v>
      </c>
      <c r="Q45">
        <f t="shared" si="4"/>
        <v>0.0077113484297502855</v>
      </c>
    </row>
    <row r="46" spans="1:17" ht="12.75">
      <c r="A46" s="2">
        <v>36</v>
      </c>
      <c r="B46" s="3">
        <v>38619</v>
      </c>
      <c r="C46" s="14">
        <v>0.9402777777777778</v>
      </c>
      <c r="D46" s="5">
        <v>38619.77361111111</v>
      </c>
      <c r="E46">
        <v>2453638.27361</v>
      </c>
      <c r="F46" s="28">
        <f t="shared" si="0"/>
        <v>0.5406990411233892</v>
      </c>
      <c r="G46" s="20" t="s">
        <v>48</v>
      </c>
      <c r="H46" s="25">
        <v>7.12</v>
      </c>
      <c r="I46">
        <v>6.89</v>
      </c>
      <c r="J46">
        <v>7.23</v>
      </c>
      <c r="K46">
        <v>3.5</v>
      </c>
      <c r="M46">
        <f t="shared" si="1"/>
        <v>0.34000000000000075</v>
      </c>
      <c r="N46" s="49">
        <v>6</v>
      </c>
      <c r="O46" s="49">
        <f t="shared" si="2"/>
        <v>0.05666666666666679</v>
      </c>
      <c r="P46">
        <f t="shared" si="3"/>
        <v>6.919206999083434</v>
      </c>
      <c r="Q46">
        <f t="shared" si="4"/>
        <v>0.04031782921708023</v>
      </c>
    </row>
    <row r="47" spans="1:17" ht="12.75">
      <c r="A47" s="2">
        <v>37</v>
      </c>
      <c r="B47" s="3">
        <v>38633</v>
      </c>
      <c r="C47" s="14">
        <v>0.8798611111111111</v>
      </c>
      <c r="D47" s="5">
        <v>38633.71319444444</v>
      </c>
      <c r="E47">
        <v>2453652.21319</v>
      </c>
      <c r="F47" s="28">
        <f t="shared" si="0"/>
        <v>0.391382403330681</v>
      </c>
      <c r="G47" s="20" t="s">
        <v>52</v>
      </c>
      <c r="H47" s="25">
        <v>6.71</v>
      </c>
      <c r="I47">
        <v>6.62</v>
      </c>
      <c r="J47">
        <v>6.89</v>
      </c>
      <c r="K47">
        <v>4</v>
      </c>
      <c r="M47">
        <f t="shared" si="1"/>
        <v>0.2699999999999996</v>
      </c>
      <c r="N47" s="49">
        <v>9</v>
      </c>
      <c r="O47" s="49">
        <f t="shared" si="2"/>
        <v>0.029999999999999954</v>
      </c>
      <c r="P47">
        <f t="shared" si="3"/>
        <v>6.548547235992321</v>
      </c>
      <c r="Q47">
        <f t="shared" si="4"/>
        <v>0.026066995005719303</v>
      </c>
    </row>
    <row r="48" spans="1:17" ht="12.75">
      <c r="A48" s="2">
        <v>38</v>
      </c>
      <c r="B48" s="3">
        <v>38829</v>
      </c>
      <c r="C48" s="14">
        <v>0.1125</v>
      </c>
      <c r="D48" s="5">
        <v>38828.94583333333</v>
      </c>
      <c r="E48">
        <v>2453847.44583</v>
      </c>
      <c r="F48" s="28">
        <f>(E48-$B$4)/$B$3-INT((E48-$B$4)/$B$3)</f>
        <v>0.30574127266527285</v>
      </c>
      <c r="G48" s="20" t="s">
        <v>51</v>
      </c>
      <c r="H48" s="25">
        <v>6.41</v>
      </c>
      <c r="I48">
        <v>6.19</v>
      </c>
      <c r="J48">
        <v>6.62</v>
      </c>
      <c r="K48">
        <v>3.5</v>
      </c>
      <c r="M48">
        <f t="shared" si="1"/>
        <v>0.4299999999999997</v>
      </c>
      <c r="N48" s="49">
        <v>8</v>
      </c>
      <c r="O48" s="49">
        <f t="shared" si="2"/>
        <v>0.053749999999999964</v>
      </c>
      <c r="P48">
        <f t="shared" si="3"/>
        <v>6.310079813323954</v>
      </c>
      <c r="Q48">
        <f t="shared" si="4"/>
        <v>0.009984043705375917</v>
      </c>
    </row>
    <row r="49" spans="1:17" ht="12.75">
      <c r="A49" s="2">
        <v>39</v>
      </c>
      <c r="B49" s="3">
        <v>38831</v>
      </c>
      <c r="C49" s="14">
        <v>0.07916666666666666</v>
      </c>
      <c r="D49" s="5">
        <v>38830.9125</v>
      </c>
      <c r="E49">
        <v>2453849.4125</v>
      </c>
      <c r="F49" s="28">
        <f t="shared" si="0"/>
        <v>0.42576020063484066</v>
      </c>
      <c r="G49" s="20" t="s">
        <v>20</v>
      </c>
      <c r="H49" s="25">
        <v>6.48</v>
      </c>
      <c r="I49">
        <v>6.19</v>
      </c>
      <c r="J49">
        <v>6.62</v>
      </c>
      <c r="K49">
        <v>3.5</v>
      </c>
      <c r="M49">
        <f t="shared" si="1"/>
        <v>0.4299999999999997</v>
      </c>
      <c r="N49" s="49">
        <v>9</v>
      </c>
      <c r="O49" s="49">
        <f t="shared" si="2"/>
        <v>0.047777777777777745</v>
      </c>
      <c r="P49">
        <f t="shared" si="3"/>
        <v>6.646304582947982</v>
      </c>
      <c r="Q49">
        <f t="shared" si="4"/>
        <v>0.027657214309502118</v>
      </c>
    </row>
    <row r="50" spans="1:17" ht="12.75">
      <c r="A50" s="2">
        <v>40</v>
      </c>
      <c r="B50" s="3">
        <v>38845</v>
      </c>
      <c r="C50" s="14">
        <v>0.04652777777777778</v>
      </c>
      <c r="D50" s="5">
        <v>38844.87986111111</v>
      </c>
      <c r="E50">
        <v>2453863.37986</v>
      </c>
      <c r="F50" s="28">
        <f t="shared" si="0"/>
        <v>0.278138878189111</v>
      </c>
      <c r="G50" s="20" t="s">
        <v>53</v>
      </c>
      <c r="H50" s="25">
        <v>6.36</v>
      </c>
      <c r="I50">
        <v>6.19</v>
      </c>
      <c r="J50">
        <v>6.62</v>
      </c>
      <c r="K50">
        <v>4</v>
      </c>
      <c r="M50">
        <f t="shared" si="1"/>
        <v>0.4299999999999997</v>
      </c>
      <c r="N50" s="49">
        <v>10</v>
      </c>
      <c r="O50" s="49">
        <f t="shared" si="2"/>
        <v>0.04299999999999997</v>
      </c>
      <c r="P50">
        <f t="shared" si="3"/>
        <v>6.241412928750627</v>
      </c>
      <c r="Q50">
        <f t="shared" si="4"/>
        <v>0.014062893467503937</v>
      </c>
    </row>
    <row r="51" spans="1:17" ht="12.75">
      <c r="A51" s="2">
        <v>41</v>
      </c>
      <c r="B51" s="3">
        <v>38847</v>
      </c>
      <c r="C51" s="14">
        <v>0.09097222222222222</v>
      </c>
      <c r="D51" s="5">
        <v>38846.924305555556</v>
      </c>
      <c r="E51">
        <v>2453865.42431</v>
      </c>
      <c r="F51" s="28">
        <f t="shared" si="0"/>
        <v>0.40290444499987643</v>
      </c>
      <c r="G51" s="20" t="s">
        <v>54</v>
      </c>
      <c r="H51" s="25">
        <v>6.43</v>
      </c>
      <c r="I51">
        <v>6.19</v>
      </c>
      <c r="J51">
        <v>6.62</v>
      </c>
      <c r="K51">
        <v>3.5</v>
      </c>
      <c r="M51">
        <f t="shared" si="1"/>
        <v>0.4299999999999997</v>
      </c>
      <c r="N51" s="49">
        <v>9</v>
      </c>
      <c r="O51" s="49">
        <f t="shared" si="2"/>
        <v>0.047777777777777745</v>
      </c>
      <c r="P51">
        <f t="shared" si="3"/>
        <v>6.581575457178554</v>
      </c>
      <c r="Q51">
        <f t="shared" si="4"/>
        <v>0.022975119218887632</v>
      </c>
    </row>
    <row r="52" spans="1:17" ht="12.75">
      <c r="A52" s="2">
        <v>42</v>
      </c>
      <c r="B52" s="3">
        <v>38849</v>
      </c>
      <c r="C52" s="14">
        <v>0.06666666666666667</v>
      </c>
      <c r="D52" s="5">
        <v>38848.9</v>
      </c>
      <c r="E52">
        <v>2453867.4</v>
      </c>
      <c r="F52" s="28">
        <f t="shared" si="0"/>
        <v>0.5234738317155916</v>
      </c>
      <c r="G52" s="20" t="s">
        <v>55</v>
      </c>
      <c r="H52" s="25">
        <v>6.79</v>
      </c>
      <c r="I52">
        <v>6.62</v>
      </c>
      <c r="J52">
        <v>6.89</v>
      </c>
      <c r="K52">
        <v>4</v>
      </c>
      <c r="L52" t="s">
        <v>45</v>
      </c>
      <c r="M52">
        <f t="shared" si="1"/>
        <v>0.2699999999999996</v>
      </c>
      <c r="N52" s="49">
        <v>8</v>
      </c>
      <c r="O52" s="49">
        <f t="shared" si="2"/>
        <v>0.03374999999999995</v>
      </c>
      <c r="P52">
        <f t="shared" si="3"/>
        <v>6.886934676983792</v>
      </c>
      <c r="Q52">
        <f t="shared" si="4"/>
        <v>0.00939633160195205</v>
      </c>
    </row>
    <row r="53" spans="1:17" ht="12.75">
      <c r="A53" s="2">
        <v>43</v>
      </c>
      <c r="B53" s="3">
        <v>38850</v>
      </c>
      <c r="C53" s="14">
        <v>0.0763888888888889</v>
      </c>
      <c r="D53" s="5">
        <v>38849.90972222222</v>
      </c>
      <c r="E53">
        <v>2453868.41</v>
      </c>
      <c r="F53" s="28">
        <f>(E53-$B$4)/$B$3-INT((E53-$B$4)/$B$3)</f>
        <v>0.5851105665407204</v>
      </c>
      <c r="G53" s="20" t="s">
        <v>56</v>
      </c>
      <c r="H53" s="25">
        <v>7</v>
      </c>
      <c r="I53">
        <v>6.89</v>
      </c>
      <c r="J53">
        <v>7.23</v>
      </c>
      <c r="K53">
        <v>3</v>
      </c>
      <c r="L53" t="s">
        <v>45</v>
      </c>
      <c r="M53">
        <f t="shared" si="1"/>
        <v>0.34000000000000075</v>
      </c>
      <c r="N53" s="49">
        <v>3</v>
      </c>
      <c r="O53" s="49">
        <f t="shared" si="2"/>
        <v>0.11333333333333358</v>
      </c>
      <c r="P53">
        <f t="shared" si="3"/>
        <v>6.982499747205376</v>
      </c>
      <c r="Q53">
        <f t="shared" si="4"/>
        <v>0.0003062588478757597</v>
      </c>
    </row>
    <row r="54" spans="1:17" ht="12.75">
      <c r="A54" s="2">
        <v>44</v>
      </c>
      <c r="B54" s="3">
        <v>38852</v>
      </c>
      <c r="C54" s="14">
        <v>0.0763888888888889</v>
      </c>
      <c r="D54" s="5">
        <v>38851.90972222222</v>
      </c>
      <c r="E54">
        <v>2453870.41</v>
      </c>
      <c r="F54" s="28">
        <f t="shared" si="0"/>
        <v>0.707163506759457</v>
      </c>
      <c r="G54" s="20" t="s">
        <v>48</v>
      </c>
      <c r="H54" s="25">
        <v>7.12</v>
      </c>
      <c r="I54">
        <v>6.89</v>
      </c>
      <c r="J54">
        <v>7.23</v>
      </c>
      <c r="K54">
        <v>4</v>
      </c>
      <c r="M54">
        <f t="shared" si="1"/>
        <v>0.34000000000000075</v>
      </c>
      <c r="N54" s="49">
        <v>6</v>
      </c>
      <c r="O54" s="49">
        <f t="shared" si="2"/>
        <v>0.05666666666666679</v>
      </c>
      <c r="P54">
        <f t="shared" si="3"/>
        <v>6.9710369154466445</v>
      </c>
      <c r="Q54">
        <f t="shared" si="4"/>
        <v>0.02219000055965017</v>
      </c>
    </row>
    <row r="55" spans="1:17" ht="12.75">
      <c r="A55" s="2">
        <v>45</v>
      </c>
      <c r="B55" s="3">
        <v>38854</v>
      </c>
      <c r="C55" s="14">
        <v>0.05277777777777778</v>
      </c>
      <c r="D55" s="5">
        <v>38853.88611111111</v>
      </c>
      <c r="E55">
        <v>2453872.38611</v>
      </c>
      <c r="F55" s="28">
        <f aca="true" t="shared" si="5" ref="F55:F66">(E55-$B$4)/$B$3-INT((E55-$B$4)/$B$3)</f>
        <v>0.8277585245888304</v>
      </c>
      <c r="G55" s="20" t="s">
        <v>57</v>
      </c>
      <c r="H55" s="25">
        <v>6.77</v>
      </c>
      <c r="I55">
        <v>6.62</v>
      </c>
      <c r="J55">
        <v>6.89</v>
      </c>
      <c r="K55">
        <v>3.5</v>
      </c>
      <c r="M55">
        <f t="shared" si="1"/>
        <v>0.2699999999999996</v>
      </c>
      <c r="N55" s="49">
        <v>7</v>
      </c>
      <c r="O55" s="49">
        <f t="shared" si="2"/>
        <v>0.038571428571428513</v>
      </c>
      <c r="P55">
        <f t="shared" si="3"/>
        <v>6.6460490340090566</v>
      </c>
      <c r="Q55">
        <f t="shared" si="4"/>
        <v>0.015363841970087912</v>
      </c>
    </row>
    <row r="56" spans="1:17" ht="15" customHeight="1">
      <c r="A56" s="2">
        <v>46</v>
      </c>
      <c r="B56" s="3">
        <v>38855</v>
      </c>
      <c r="C56" s="14">
        <v>0.07569444444444444</v>
      </c>
      <c r="D56" s="5">
        <v>38854.90902777778</v>
      </c>
      <c r="E56">
        <v>2453873.40903</v>
      </c>
      <c r="F56" s="28">
        <f t="shared" si="5"/>
        <v>0.8901837214154966</v>
      </c>
      <c r="G56" s="20" t="s">
        <v>58</v>
      </c>
      <c r="H56" s="25">
        <v>6.46</v>
      </c>
      <c r="I56">
        <v>6.19</v>
      </c>
      <c r="J56">
        <v>6.62</v>
      </c>
      <c r="K56">
        <v>3.5</v>
      </c>
      <c r="M56">
        <f t="shared" si="1"/>
        <v>0.4299999999999997</v>
      </c>
      <c r="N56" s="49">
        <v>11</v>
      </c>
      <c r="O56" s="49">
        <f t="shared" si="2"/>
        <v>0.039090909090909065</v>
      </c>
      <c r="P56">
        <f t="shared" si="3"/>
        <v>6.3537776255887035</v>
      </c>
      <c r="Q56">
        <f t="shared" si="4"/>
        <v>0.011283192825573647</v>
      </c>
    </row>
    <row r="57" spans="1:17" ht="15" customHeight="1">
      <c r="A57" s="2">
        <v>47</v>
      </c>
      <c r="B57" s="3">
        <v>38860</v>
      </c>
      <c r="C57" s="14">
        <v>0.1</v>
      </c>
      <c r="D57" s="5">
        <v>38859.933333333334</v>
      </c>
      <c r="E57">
        <v>2453878.43333</v>
      </c>
      <c r="F57" s="28">
        <f t="shared" si="5"/>
        <v>0.1967990151675849</v>
      </c>
      <c r="G57" s="33" t="s">
        <v>59</v>
      </c>
      <c r="H57" s="32">
        <v>6.01</v>
      </c>
      <c r="I57" s="34" t="s">
        <v>60</v>
      </c>
      <c r="J57">
        <v>6.19</v>
      </c>
      <c r="K57" s="34" t="s">
        <v>61</v>
      </c>
      <c r="O57" s="49"/>
      <c r="P57">
        <f t="shared" si="3"/>
        <v>6.0814211813575385</v>
      </c>
      <c r="Q57">
        <f t="shared" si="4"/>
        <v>0.005100985146506437</v>
      </c>
    </row>
    <row r="58" spans="1:17" ht="12.75">
      <c r="A58" s="2">
        <v>48</v>
      </c>
      <c r="B58" s="3">
        <v>38861</v>
      </c>
      <c r="C58" s="14">
        <v>0.09166666666666667</v>
      </c>
      <c r="D58" s="5">
        <v>38860.925</v>
      </c>
      <c r="E58">
        <v>2453879.425</v>
      </c>
      <c r="F58" s="28">
        <f t="shared" si="5"/>
        <v>0.25731713477489393</v>
      </c>
      <c r="G58" s="20" t="s">
        <v>62</v>
      </c>
      <c r="H58" s="25">
        <v>6.01</v>
      </c>
      <c r="I58">
        <v>5.51</v>
      </c>
      <c r="J58">
        <v>6.19</v>
      </c>
      <c r="K58">
        <v>3.5</v>
      </c>
      <c r="M58">
        <f t="shared" si="1"/>
        <v>0.6800000000000006</v>
      </c>
      <c r="N58" s="49">
        <v>11</v>
      </c>
      <c r="O58" s="49">
        <f t="shared" si="2"/>
        <v>0.061818181818181876</v>
      </c>
      <c r="P58">
        <f t="shared" si="3"/>
        <v>6.19392371446036</v>
      </c>
      <c r="Q58">
        <f t="shared" si="4"/>
        <v>0.033827932740896134</v>
      </c>
    </row>
    <row r="59" spans="1:17" ht="12.75">
      <c r="A59" s="2">
        <v>49</v>
      </c>
      <c r="B59" s="10">
        <v>38868</v>
      </c>
      <c r="C59" s="35">
        <v>0.11805555555555557</v>
      </c>
      <c r="D59" s="12">
        <v>38867.95138888889</v>
      </c>
      <c r="E59" s="13">
        <v>2453886.45139</v>
      </c>
      <c r="F59" s="36">
        <f t="shared" si="5"/>
        <v>0.6861129141016136</v>
      </c>
      <c r="G59" s="21" t="s">
        <v>33</v>
      </c>
      <c r="H59" s="37">
        <v>7.12</v>
      </c>
      <c r="I59" s="13">
        <v>6.89</v>
      </c>
      <c r="J59" s="13">
        <v>7.23</v>
      </c>
      <c r="K59" s="13">
        <v>3</v>
      </c>
      <c r="L59" s="13" t="s">
        <v>35</v>
      </c>
      <c r="M59">
        <f t="shared" si="1"/>
        <v>0.34000000000000075</v>
      </c>
      <c r="N59" s="49">
        <v>3</v>
      </c>
      <c r="O59" s="49">
        <f t="shared" si="2"/>
        <v>0.11333333333333358</v>
      </c>
      <c r="P59">
        <f t="shared" si="3"/>
        <v>6.994801352646881</v>
      </c>
      <c r="Q59">
        <f t="shared" si="4"/>
        <v>0.015674701299050603</v>
      </c>
    </row>
    <row r="60" spans="1:17" ht="12.75">
      <c r="A60" s="2">
        <v>50</v>
      </c>
      <c r="B60" s="3">
        <v>38871</v>
      </c>
      <c r="C60" s="14">
        <v>0.08263888888888889</v>
      </c>
      <c r="D60" s="5">
        <v>38870.915972222225</v>
      </c>
      <c r="E60">
        <v>2453889.41597</v>
      </c>
      <c r="F60" s="28">
        <f t="shared" si="5"/>
        <v>0.8670307668530768</v>
      </c>
      <c r="G60" s="20" t="s">
        <v>57</v>
      </c>
      <c r="H60" s="25">
        <v>6.77</v>
      </c>
      <c r="I60">
        <v>6.62</v>
      </c>
      <c r="J60">
        <v>6.89</v>
      </c>
      <c r="K60">
        <v>3.5</v>
      </c>
      <c r="M60">
        <f t="shared" si="1"/>
        <v>0.2699999999999996</v>
      </c>
      <c r="N60" s="49">
        <v>7</v>
      </c>
      <c r="O60" s="49">
        <f t="shared" si="2"/>
        <v>0.038571428571428513</v>
      </c>
      <c r="P60">
        <f t="shared" si="3"/>
        <v>6.471602378656041</v>
      </c>
      <c r="Q60">
        <f t="shared" si="4"/>
        <v>0.08904114042373272</v>
      </c>
    </row>
    <row r="61" spans="1:17" ht="12.75">
      <c r="A61" s="2">
        <v>51</v>
      </c>
      <c r="B61" s="10">
        <v>38878</v>
      </c>
      <c r="C61" s="35">
        <v>0.05555555555555555</v>
      </c>
      <c r="D61" s="12">
        <v>38877.88888888889</v>
      </c>
      <c r="E61" s="13">
        <v>2453896.38941</v>
      </c>
      <c r="F61" s="36">
        <f>(E61-$B$4)/$B$3-INT((E61-$B$4)/$B$3)</f>
        <v>0.2925951945636598</v>
      </c>
      <c r="G61" s="21" t="s">
        <v>63</v>
      </c>
      <c r="H61" s="37">
        <v>6.37</v>
      </c>
      <c r="I61" s="13">
        <v>5.88</v>
      </c>
      <c r="J61" s="13">
        <v>6.62</v>
      </c>
      <c r="K61" s="13">
        <v>3</v>
      </c>
      <c r="L61" s="13" t="s">
        <v>35</v>
      </c>
      <c r="M61">
        <f t="shared" si="1"/>
        <v>0.7400000000000002</v>
      </c>
      <c r="N61" s="49">
        <v>12</v>
      </c>
      <c r="O61" s="49">
        <f t="shared" si="2"/>
        <v>0.06166666666666668</v>
      </c>
      <c r="P61">
        <f t="shared" si="3"/>
        <v>6.276635405749013</v>
      </c>
      <c r="Q61">
        <f t="shared" si="4"/>
        <v>0.008716947459651493</v>
      </c>
    </row>
    <row r="62" spans="1:17" ht="12.75">
      <c r="A62" s="38">
        <v>52</v>
      </c>
      <c r="B62" s="39">
        <v>38879</v>
      </c>
      <c r="C62" s="40">
        <v>0.10902777777777778</v>
      </c>
      <c r="D62" s="41">
        <v>38878.94236111111</v>
      </c>
      <c r="E62" s="42">
        <v>2453897.44236</v>
      </c>
      <c r="F62" s="43">
        <f t="shared" si="5"/>
        <v>0.35685301628916477</v>
      </c>
      <c r="G62" s="44" t="s">
        <v>26</v>
      </c>
      <c r="H62" s="45">
        <v>6.41</v>
      </c>
      <c r="I62" s="42">
        <v>6.19</v>
      </c>
      <c r="J62" s="42">
        <v>6.62</v>
      </c>
      <c r="K62" s="42">
        <v>3.5</v>
      </c>
      <c r="L62" s="42" t="s">
        <v>64</v>
      </c>
      <c r="M62">
        <f t="shared" si="1"/>
        <v>0.4299999999999997</v>
      </c>
      <c r="N62" s="49">
        <v>6</v>
      </c>
      <c r="O62" s="49">
        <f t="shared" si="2"/>
        <v>0.07166666666666661</v>
      </c>
      <c r="P62">
        <f t="shared" si="3"/>
        <v>6.4496901630932895</v>
      </c>
      <c r="Q62">
        <f t="shared" si="4"/>
        <v>0.0015753090463719057</v>
      </c>
    </row>
    <row r="63" spans="1:17" ht="12.75">
      <c r="A63" s="38">
        <v>53</v>
      </c>
      <c r="B63" s="39">
        <v>38880</v>
      </c>
      <c r="C63" s="40">
        <v>0.09513888888888888</v>
      </c>
      <c r="D63" s="41">
        <v>38879.92847222222</v>
      </c>
      <c r="E63" s="42">
        <v>2453898.42847</v>
      </c>
      <c r="F63" s="43">
        <f t="shared" si="5"/>
        <v>0.41703182872504385</v>
      </c>
      <c r="G63" s="44" t="s">
        <v>54</v>
      </c>
      <c r="H63" s="45">
        <v>6.43</v>
      </c>
      <c r="I63" s="42">
        <v>6.19</v>
      </c>
      <c r="J63" s="42">
        <v>6.62</v>
      </c>
      <c r="K63" s="42">
        <v>3.5</v>
      </c>
      <c r="L63" s="42" t="s">
        <v>64</v>
      </c>
      <c r="M63">
        <f t="shared" si="1"/>
        <v>0.4299999999999997</v>
      </c>
      <c r="N63" s="49">
        <v>9</v>
      </c>
      <c r="O63" s="49">
        <f t="shared" si="2"/>
        <v>0.047777777777777745</v>
      </c>
      <c r="P63">
        <f t="shared" si="3"/>
        <v>6.621758762807656</v>
      </c>
      <c r="Q63">
        <f t="shared" si="4"/>
        <v>0.036771423113522966</v>
      </c>
    </row>
    <row r="64" spans="1:17" ht="12.75">
      <c r="A64" s="38">
        <v>54</v>
      </c>
      <c r="B64" s="39">
        <v>38881</v>
      </c>
      <c r="C64" s="40">
        <v>0.09791666666666667</v>
      </c>
      <c r="D64" s="41">
        <v>38880.93125</v>
      </c>
      <c r="E64" s="42">
        <v>2453899.43125</v>
      </c>
      <c r="F64" s="43">
        <f t="shared" si="5"/>
        <v>0.47822795240585947</v>
      </c>
      <c r="G64" s="44" t="s">
        <v>65</v>
      </c>
      <c r="H64" s="45">
        <v>6.51</v>
      </c>
      <c r="I64" s="42">
        <v>6.19</v>
      </c>
      <c r="J64" s="42">
        <v>6.62</v>
      </c>
      <c r="K64" s="42">
        <v>3</v>
      </c>
      <c r="L64" s="42" t="s">
        <v>64</v>
      </c>
      <c r="M64">
        <f t="shared" si="1"/>
        <v>0.4299999999999997</v>
      </c>
      <c r="N64" s="49">
        <v>8</v>
      </c>
      <c r="O64" s="49">
        <f t="shared" si="2"/>
        <v>0.053749999999999964</v>
      </c>
      <c r="P64">
        <f t="shared" si="3"/>
        <v>6.785529488152427</v>
      </c>
      <c r="Q64">
        <f t="shared" si="4"/>
        <v>0.07591649884153868</v>
      </c>
    </row>
    <row r="65" spans="1:17" ht="12.75">
      <c r="A65" s="38">
        <v>55</v>
      </c>
      <c r="B65" s="39">
        <v>38886</v>
      </c>
      <c r="C65" s="40">
        <v>0.07708333333333334</v>
      </c>
      <c r="D65" s="41">
        <v>38885.910416666666</v>
      </c>
      <c r="E65" s="42">
        <v>2453904.41042</v>
      </c>
      <c r="F65" s="43">
        <f t="shared" si="5"/>
        <v>0.782089121591298</v>
      </c>
      <c r="G65" s="44" t="s">
        <v>19</v>
      </c>
      <c r="H65" s="45">
        <v>6.52</v>
      </c>
      <c r="I65" s="42">
        <v>6.19</v>
      </c>
      <c r="J65" s="42">
        <v>6.62</v>
      </c>
      <c r="K65" s="42">
        <v>2</v>
      </c>
      <c r="L65" s="42" t="s">
        <v>76</v>
      </c>
      <c r="M65">
        <f>J65-I65</f>
        <v>0.4299999999999997</v>
      </c>
      <c r="N65" s="49">
        <v>9</v>
      </c>
      <c r="O65" s="49">
        <f t="shared" si="2"/>
        <v>0.047777777777777745</v>
      </c>
      <c r="P65">
        <f t="shared" si="3"/>
        <v>6.807082443530597</v>
      </c>
      <c r="Q65">
        <f t="shared" si="4"/>
        <v>0.08241632938349891</v>
      </c>
    </row>
    <row r="66" spans="1:17" ht="12.75">
      <c r="A66" s="38">
        <v>55</v>
      </c>
      <c r="B66" s="39">
        <v>38887</v>
      </c>
      <c r="C66" s="40">
        <v>0.11041666666666666</v>
      </c>
      <c r="D66" s="41">
        <v>38886.94375</v>
      </c>
      <c r="E66" s="42">
        <v>2453905.44375</v>
      </c>
      <c r="F66" s="43">
        <f t="shared" si="5"/>
        <v>0.8451496039497215</v>
      </c>
      <c r="G66" s="44" t="s">
        <v>70</v>
      </c>
      <c r="H66" s="45">
        <v>6.67</v>
      </c>
      <c r="I66" s="42">
        <v>6.62</v>
      </c>
      <c r="J66" s="42">
        <v>6.89</v>
      </c>
      <c r="K66" s="42">
        <v>2.5</v>
      </c>
      <c r="L66" s="42" t="s">
        <v>71</v>
      </c>
      <c r="M66">
        <f>J66-I66</f>
        <v>0.2699999999999996</v>
      </c>
      <c r="N66" s="49">
        <v>5</v>
      </c>
      <c r="O66" s="49">
        <f>M66/N66</f>
        <v>0.053999999999999916</v>
      </c>
      <c r="P66">
        <f t="shared" si="3"/>
        <v>6.572817742404864</v>
      </c>
      <c r="Q66">
        <f t="shared" si="4"/>
        <v>0.009444391191287281</v>
      </c>
    </row>
    <row r="67" spans="1:17" s="42" customFormat="1" ht="12.75">
      <c r="A67" s="38">
        <v>56</v>
      </c>
      <c r="B67" s="39">
        <v>38888</v>
      </c>
      <c r="C67" s="40">
        <v>0.05</v>
      </c>
      <c r="D67" s="41">
        <v>38887.88333333333</v>
      </c>
      <c r="E67" s="42">
        <v>2453906.38333</v>
      </c>
      <c r="F67" s="43">
        <f>(E67-$B$4)/$B$3-INT((E67-$B$4)/$B$3)</f>
        <v>0.9024888547354522</v>
      </c>
      <c r="G67" s="44" t="s">
        <v>69</v>
      </c>
      <c r="H67" s="45">
        <v>6.25</v>
      </c>
      <c r="I67" s="42">
        <v>6.19</v>
      </c>
      <c r="J67" s="42">
        <v>6.62</v>
      </c>
      <c r="K67" s="42">
        <v>3</v>
      </c>
      <c r="L67" s="42" t="s">
        <v>64</v>
      </c>
      <c r="M67">
        <f t="shared" si="1"/>
        <v>0.4299999999999997</v>
      </c>
      <c r="N67" s="49">
        <v>7</v>
      </c>
      <c r="O67" s="49">
        <f t="shared" si="2"/>
        <v>0.06142857142857139</v>
      </c>
      <c r="P67">
        <f t="shared" si="3"/>
        <v>6.286791007281629</v>
      </c>
      <c r="Q67">
        <f t="shared" si="4"/>
        <v>0.0013535782167968524</v>
      </c>
    </row>
    <row r="68" spans="1:17" s="42" customFormat="1" ht="12.75">
      <c r="A68" s="38">
        <v>57</v>
      </c>
      <c r="B68" s="39">
        <v>38899</v>
      </c>
      <c r="C68" s="40">
        <v>0.06736111111111111</v>
      </c>
      <c r="D68" s="41">
        <v>38898.90069444444</v>
      </c>
      <c r="E68" s="42">
        <v>2453917.40069</v>
      </c>
      <c r="F68" s="43">
        <f>(E68-$B$4)/$B$3-INT((E68-$B$4)/$B$3)</f>
        <v>0.5748394454558365</v>
      </c>
      <c r="G68" s="44" t="s">
        <v>77</v>
      </c>
      <c r="H68" s="45">
        <v>6.73</v>
      </c>
      <c r="I68" s="42">
        <v>6.62</v>
      </c>
      <c r="J68" s="42">
        <v>6.89</v>
      </c>
      <c r="K68" s="42">
        <v>3</v>
      </c>
      <c r="L68" s="42" t="s">
        <v>64</v>
      </c>
      <c r="M68">
        <f>J68-I68</f>
        <v>0.2699999999999996</v>
      </c>
      <c r="N68" s="49">
        <v>5</v>
      </c>
      <c r="O68" s="49">
        <f t="shared" si="2"/>
        <v>0.053999999999999916</v>
      </c>
      <c r="P68">
        <f t="shared" si="3"/>
        <v>6.97062724863061</v>
      </c>
      <c r="Q68">
        <f t="shared" si="4"/>
        <v>0.05790147278353709</v>
      </c>
    </row>
    <row r="69" spans="1:17" ht="12.75">
      <c r="A69" s="38">
        <v>58</v>
      </c>
      <c r="B69" s="39">
        <v>38900</v>
      </c>
      <c r="C69" s="40">
        <v>0.09930555555555555</v>
      </c>
      <c r="D69" s="41">
        <v>38899.93263888889</v>
      </c>
      <c r="E69" s="42">
        <v>2453918.4326</v>
      </c>
      <c r="F69" s="43">
        <f>(E69-$B$4)/$B$3-INT((E69-$B$4)/$B$3)</f>
        <v>0.6378132702204766</v>
      </c>
      <c r="G69" s="44" t="s">
        <v>78</v>
      </c>
      <c r="H69" s="45">
        <v>7.13</v>
      </c>
      <c r="I69" s="42">
        <v>6.89</v>
      </c>
      <c r="J69" s="42">
        <v>7.23</v>
      </c>
      <c r="K69" s="42">
        <v>4</v>
      </c>
      <c r="L69" s="42" t="s">
        <v>64</v>
      </c>
      <c r="M69">
        <f>J69-I69</f>
        <v>0.34000000000000075</v>
      </c>
      <c r="N69" s="49">
        <v>7</v>
      </c>
      <c r="O69" s="49">
        <f aca="true" t="shared" si="6" ref="O69:O75">M69/N69</f>
        <v>0.048571428571428675</v>
      </c>
      <c r="P69">
        <f t="shared" si="3"/>
        <v>7.013901059360359</v>
      </c>
      <c r="Q69">
        <f t="shared" si="4"/>
        <v>0.013478964017646857</v>
      </c>
    </row>
    <row r="70" spans="1:17" ht="12.75">
      <c r="A70">
        <v>59</v>
      </c>
      <c r="B70" s="3">
        <v>38904</v>
      </c>
      <c r="C70" s="14">
        <v>0.05277777777777778</v>
      </c>
      <c r="D70" s="5">
        <v>38903.88611111111</v>
      </c>
      <c r="E70">
        <v>2453922.38611</v>
      </c>
      <c r="F70" s="28">
        <f aca="true" t="shared" si="7" ref="F70:F94">(E70-$B$4)/$B$3-INT((E70-$B$4)/$B$3)</f>
        <v>0.8790820300566793</v>
      </c>
      <c r="G70" s="20" t="s">
        <v>79</v>
      </c>
      <c r="H70" s="25">
        <v>6.29</v>
      </c>
      <c r="I70">
        <v>6.19</v>
      </c>
      <c r="J70">
        <v>6.62</v>
      </c>
      <c r="K70" s="49">
        <v>3.5</v>
      </c>
      <c r="L70" s="49"/>
      <c r="M70">
        <f aca="true" t="shared" si="8" ref="M70:M83">J70-I70</f>
        <v>0.4299999999999997</v>
      </c>
      <c r="N70" s="49">
        <v>9</v>
      </c>
      <c r="O70" s="49">
        <f t="shared" si="6"/>
        <v>0.047777777777777745</v>
      </c>
      <c r="P70">
        <f t="shared" si="3"/>
        <v>6.411628544753269</v>
      </c>
      <c r="Q70">
        <f t="shared" si="4"/>
        <v>0.014793502898797854</v>
      </c>
    </row>
    <row r="71" spans="1:17" s="13" customFormat="1" ht="12.75">
      <c r="A71" s="13">
        <v>60</v>
      </c>
      <c r="B71" s="10">
        <v>38905</v>
      </c>
      <c r="C71" s="35">
        <v>0.06597222222222222</v>
      </c>
      <c r="D71" s="12">
        <v>38904.899305555555</v>
      </c>
      <c r="E71" s="13">
        <v>2453923.39931</v>
      </c>
      <c r="F71" s="36">
        <f t="shared" si="7"/>
        <v>0.9409140495671409</v>
      </c>
      <c r="G71" s="21" t="s">
        <v>80</v>
      </c>
      <c r="H71" s="37">
        <v>6.03</v>
      </c>
      <c r="I71" s="13">
        <v>5.51</v>
      </c>
      <c r="J71" s="13">
        <v>6.19</v>
      </c>
      <c r="K71" s="13">
        <v>3</v>
      </c>
      <c r="L71" s="13" t="s">
        <v>35</v>
      </c>
      <c r="M71">
        <f t="shared" si="8"/>
        <v>0.6800000000000006</v>
      </c>
      <c r="N71" s="49">
        <v>13</v>
      </c>
      <c r="O71" s="49">
        <f t="shared" si="6"/>
        <v>0.052307692307692354</v>
      </c>
      <c r="P71">
        <f t="shared" si="3"/>
        <v>6.0588684013139344</v>
      </c>
      <c r="Q71">
        <f t="shared" si="4"/>
        <v>0.0008333845944223579</v>
      </c>
    </row>
    <row r="72" spans="1:17" ht="12.75">
      <c r="A72">
        <v>61</v>
      </c>
      <c r="B72" s="3">
        <v>38906</v>
      </c>
      <c r="C72" s="14">
        <v>0.08402777777777777</v>
      </c>
      <c r="D72" s="5">
        <v>38905.91736111111</v>
      </c>
      <c r="E72">
        <v>2453924.41736</v>
      </c>
      <c r="F72" s="28">
        <f t="shared" si="7"/>
        <v>0.003042047466351505</v>
      </c>
      <c r="G72" s="20" t="s">
        <v>81</v>
      </c>
      <c r="H72" s="25">
        <v>5.93</v>
      </c>
      <c r="I72">
        <v>5.51</v>
      </c>
      <c r="J72">
        <v>6.19</v>
      </c>
      <c r="K72" s="49">
        <v>3</v>
      </c>
      <c r="L72" s="49"/>
      <c r="M72">
        <f t="shared" si="8"/>
        <v>0.6800000000000006</v>
      </c>
      <c r="N72" s="49">
        <v>13</v>
      </c>
      <c r="O72" s="49">
        <f t="shared" si="6"/>
        <v>0.052307692307692354</v>
      </c>
      <c r="P72">
        <f t="shared" si="3"/>
        <v>5.93978700977477</v>
      </c>
      <c r="Q72">
        <f t="shared" si="4"/>
        <v>9.578556033145407E-05</v>
      </c>
    </row>
    <row r="73" spans="1:17" ht="12.75">
      <c r="A73">
        <v>62</v>
      </c>
      <c r="B73" s="3">
        <v>38907</v>
      </c>
      <c r="C73" s="14">
        <v>0.08125</v>
      </c>
      <c r="D73" s="5">
        <v>38906.91458333333</v>
      </c>
      <c r="E73">
        <v>2453925.41458</v>
      </c>
      <c r="F73" s="28">
        <f t="shared" si="7"/>
        <v>0.0638988640041589</v>
      </c>
      <c r="G73" s="20" t="s">
        <v>82</v>
      </c>
      <c r="H73" s="25">
        <v>5.95</v>
      </c>
      <c r="I73">
        <v>5.51</v>
      </c>
      <c r="J73">
        <v>6.19</v>
      </c>
      <c r="K73" s="49">
        <v>3</v>
      </c>
      <c r="L73" s="49"/>
      <c r="M73">
        <f t="shared" si="8"/>
        <v>0.6800000000000006</v>
      </c>
      <c r="N73" s="49">
        <v>14</v>
      </c>
      <c r="O73" s="49">
        <f t="shared" si="6"/>
        <v>0.04857142857142861</v>
      </c>
      <c r="P73">
        <f t="shared" si="3"/>
        <v>5.968744808470782</v>
      </c>
      <c r="Q73">
        <f t="shared" si="4"/>
        <v>0.0003513678446062912</v>
      </c>
    </row>
    <row r="74" spans="1:17" ht="12.75">
      <c r="A74">
        <v>63</v>
      </c>
      <c r="B74" s="3">
        <v>38908</v>
      </c>
      <c r="C74" s="14">
        <v>0.07152777777777779</v>
      </c>
      <c r="D74" s="5">
        <v>38907.904861111114</v>
      </c>
      <c r="E74">
        <v>2453926.40486</v>
      </c>
      <c r="F74" s="28">
        <f t="shared" si="7"/>
        <v>0.12433215682574428</v>
      </c>
      <c r="G74" s="20" t="s">
        <v>83</v>
      </c>
      <c r="H74" s="25">
        <v>5.96</v>
      </c>
      <c r="I74">
        <v>5.51</v>
      </c>
      <c r="J74">
        <v>6.19</v>
      </c>
      <c r="K74" s="49">
        <v>3</v>
      </c>
      <c r="L74" s="49"/>
      <c r="M74">
        <f t="shared" si="8"/>
        <v>0.6800000000000006</v>
      </c>
      <c r="N74" s="49">
        <v>15</v>
      </c>
      <c r="O74" s="49">
        <f t="shared" si="6"/>
        <v>0.04533333333333337</v>
      </c>
      <c r="P74">
        <f t="shared" si="3"/>
        <v>6.000728512966796</v>
      </c>
      <c r="Q74">
        <f t="shared" si="4"/>
        <v>0.001658811768486454</v>
      </c>
    </row>
    <row r="75" spans="1:17" s="13" customFormat="1" ht="12.75">
      <c r="A75" s="13">
        <v>64</v>
      </c>
      <c r="B75" s="10">
        <v>38909</v>
      </c>
      <c r="C75" s="35">
        <v>0.06180555555555556</v>
      </c>
      <c r="D75" s="12">
        <v>38908.89513888889</v>
      </c>
      <c r="E75" s="13">
        <v>2453927.39514</v>
      </c>
      <c r="F75" s="36">
        <f t="shared" si="7"/>
        <v>0.18476544964721597</v>
      </c>
      <c r="G75" s="21" t="s">
        <v>90</v>
      </c>
      <c r="H75" s="37">
        <v>6.08</v>
      </c>
      <c r="I75" s="13">
        <v>5.51</v>
      </c>
      <c r="J75" s="13">
        <v>6.19</v>
      </c>
      <c r="K75" s="13">
        <v>2.5</v>
      </c>
      <c r="L75" s="13" t="s">
        <v>89</v>
      </c>
      <c r="M75">
        <f t="shared" si="8"/>
        <v>0.6800000000000006</v>
      </c>
      <c r="N75" s="49">
        <v>12</v>
      </c>
      <c r="O75" s="49">
        <f t="shared" si="6"/>
        <v>0.05666666666666672</v>
      </c>
      <c r="P75">
        <f t="shared" si="3"/>
        <v>6.063979388572953</v>
      </c>
      <c r="Q75">
        <f t="shared" si="4"/>
        <v>0.0002566599904964262</v>
      </c>
    </row>
    <row r="76" spans="1:17" s="13" customFormat="1" ht="12.75">
      <c r="A76" s="13">
        <v>65</v>
      </c>
      <c r="B76" s="10">
        <v>38911</v>
      </c>
      <c r="C76" s="35">
        <v>0.12083333333333333</v>
      </c>
      <c r="D76" s="12">
        <v>38910.95416666667</v>
      </c>
      <c r="E76" s="13">
        <v>2453929.45417</v>
      </c>
      <c r="F76" s="36">
        <f t="shared" si="7"/>
        <v>0.310420782375445</v>
      </c>
      <c r="G76" s="21" t="s">
        <v>85</v>
      </c>
      <c r="H76" s="37">
        <v>6.19</v>
      </c>
      <c r="J76" s="13">
        <v>6.19</v>
      </c>
      <c r="K76" s="13">
        <v>3</v>
      </c>
      <c r="M76"/>
      <c r="N76" s="49"/>
      <c r="O76" s="49"/>
      <c r="P76">
        <f aca="true" t="shared" si="9" ref="P76:P95">-16.106*(F76^6)+64.882*(F76^5)-93.223*(F76^4)+50.21*(F76^3)-6.7833*(F76^2)+0.7391*F76+5.9376</f>
        <v>6.322278338860388</v>
      </c>
      <c r="Q76">
        <f aca="true" t="shared" si="10" ref="Q76:Q95">(H76-P76)^2</f>
        <v>0.017497558931663423</v>
      </c>
    </row>
    <row r="77" spans="1:17" s="13" customFormat="1" ht="12.75">
      <c r="A77" s="13">
        <v>66</v>
      </c>
      <c r="B77" s="10">
        <v>38912</v>
      </c>
      <c r="C77" s="35">
        <v>0.09027777777777778</v>
      </c>
      <c r="D77" s="12">
        <v>38911.92361111111</v>
      </c>
      <c r="E77" s="13">
        <v>2453930.42361</v>
      </c>
      <c r="F77" s="36">
        <f t="shared" si="7"/>
        <v>0.3695822835662739</v>
      </c>
      <c r="G77" s="21" t="s">
        <v>86</v>
      </c>
      <c r="H77" s="37">
        <v>6.33</v>
      </c>
      <c r="I77" s="13">
        <v>6.19</v>
      </c>
      <c r="J77" s="13">
        <v>6.62</v>
      </c>
      <c r="K77" s="13">
        <v>3</v>
      </c>
      <c r="L77" s="13" t="s">
        <v>35</v>
      </c>
      <c r="M77">
        <f t="shared" si="8"/>
        <v>0.4299999999999997</v>
      </c>
      <c r="N77" s="49">
        <v>6</v>
      </c>
      <c r="O77" s="49">
        <f>M77/N77</f>
        <v>0.07166666666666661</v>
      </c>
      <c r="P77">
        <f t="shared" si="9"/>
        <v>6.485969552244267</v>
      </c>
      <c r="Q77">
        <f t="shared" si="10"/>
        <v>0.024326501227277135</v>
      </c>
    </row>
    <row r="78" spans="1:17" ht="12.75">
      <c r="A78">
        <v>67</v>
      </c>
      <c r="B78" s="3">
        <v>38914</v>
      </c>
      <c r="C78" s="14">
        <v>0.0875</v>
      </c>
      <c r="D78" s="5">
        <v>38913.92083333333</v>
      </c>
      <c r="E78">
        <v>2453932.42083</v>
      </c>
      <c r="F78" s="28">
        <f t="shared" si="7"/>
        <v>0.4914655702135633</v>
      </c>
      <c r="G78" s="20" t="s">
        <v>57</v>
      </c>
      <c r="H78" s="25">
        <v>6.77</v>
      </c>
      <c r="I78">
        <v>6.62</v>
      </c>
      <c r="J78">
        <v>6.89</v>
      </c>
      <c r="K78" s="49">
        <v>4</v>
      </c>
      <c r="L78" s="49"/>
      <c r="M78">
        <f t="shared" si="8"/>
        <v>0.2699999999999996</v>
      </c>
      <c r="N78" s="49">
        <v>7</v>
      </c>
      <c r="O78" s="49">
        <f aca="true" t="shared" si="11" ref="O78:O95">M78/N78</f>
        <v>0.038571428571428513</v>
      </c>
      <c r="P78">
        <f t="shared" si="9"/>
        <v>6.81739976973683</v>
      </c>
      <c r="Q78">
        <f t="shared" si="10"/>
        <v>0.0022467381711045284</v>
      </c>
    </row>
    <row r="79" spans="1:17" ht="12.75">
      <c r="A79">
        <v>68</v>
      </c>
      <c r="B79" s="3">
        <v>38915</v>
      </c>
      <c r="C79" s="14">
        <v>0.03194444444444445</v>
      </c>
      <c r="D79" s="5">
        <v>38914.865277777775</v>
      </c>
      <c r="E79">
        <v>2453933.36528</v>
      </c>
      <c r="F79" s="28">
        <f t="shared" si="7"/>
        <v>0.5491020198982142</v>
      </c>
      <c r="G79" s="20" t="s">
        <v>78</v>
      </c>
      <c r="H79" s="25">
        <v>7.13</v>
      </c>
      <c r="I79">
        <v>6.89</v>
      </c>
      <c r="J79">
        <v>7.23</v>
      </c>
      <c r="K79" s="49">
        <v>4</v>
      </c>
      <c r="L79" s="49"/>
      <c r="M79">
        <f t="shared" si="8"/>
        <v>0.34000000000000075</v>
      </c>
      <c r="N79" s="49">
        <v>7</v>
      </c>
      <c r="O79" s="49">
        <f t="shared" si="11"/>
        <v>0.048571428571428675</v>
      </c>
      <c r="P79">
        <f t="shared" si="9"/>
        <v>6.933478420374129</v>
      </c>
      <c r="Q79">
        <f t="shared" si="10"/>
        <v>0.038620731258647394</v>
      </c>
    </row>
    <row r="80" spans="1:17" s="13" customFormat="1" ht="12.75">
      <c r="A80" s="13">
        <v>69</v>
      </c>
      <c r="B80" s="10">
        <v>38916</v>
      </c>
      <c r="C80" s="35">
        <v>0.07291666666666667</v>
      </c>
      <c r="D80" s="12">
        <v>38915.90625</v>
      </c>
      <c r="E80" s="13">
        <v>2453934.40625</v>
      </c>
      <c r="F80" s="36">
        <f t="shared" si="7"/>
        <v>0.612628744486301</v>
      </c>
      <c r="G80" s="21" t="s">
        <v>87</v>
      </c>
      <c r="H80" s="37">
        <v>7.15</v>
      </c>
      <c r="I80" s="13">
        <v>6.89</v>
      </c>
      <c r="J80" s="13">
        <v>7.23</v>
      </c>
      <c r="K80" s="13">
        <v>3.5</v>
      </c>
      <c r="L80" s="13" t="s">
        <v>35</v>
      </c>
      <c r="M80">
        <f t="shared" si="8"/>
        <v>0.34000000000000075</v>
      </c>
      <c r="N80" s="49">
        <v>8</v>
      </c>
      <c r="O80" s="49">
        <f t="shared" si="11"/>
        <v>0.04250000000000009</v>
      </c>
      <c r="P80">
        <f t="shared" si="9"/>
        <v>7.005304845045304</v>
      </c>
      <c r="Q80">
        <f t="shared" si="10"/>
        <v>0.020936687867363673</v>
      </c>
    </row>
    <row r="81" spans="1:17" ht="12.75">
      <c r="A81">
        <v>70</v>
      </c>
      <c r="B81" s="3">
        <v>38919</v>
      </c>
      <c r="C81" s="14">
        <v>0.12222222222222223</v>
      </c>
      <c r="D81" s="5">
        <v>38918.955555555556</v>
      </c>
      <c r="E81">
        <v>2453937.45556</v>
      </c>
      <c r="F81" s="28">
        <f t="shared" si="7"/>
        <v>0.7987173700645371</v>
      </c>
      <c r="G81" s="20" t="s">
        <v>37</v>
      </c>
      <c r="H81" s="25">
        <v>6.8</v>
      </c>
      <c r="I81">
        <v>6.62</v>
      </c>
      <c r="J81">
        <v>6.89</v>
      </c>
      <c r="K81" s="49">
        <v>4</v>
      </c>
      <c r="L81" s="49"/>
      <c r="M81">
        <f t="shared" si="8"/>
        <v>0.2699999999999996</v>
      </c>
      <c r="N81" s="49">
        <v>6</v>
      </c>
      <c r="O81" s="49">
        <f>M81/N81</f>
        <v>0.04499999999999993</v>
      </c>
      <c r="P81">
        <f t="shared" si="9"/>
        <v>6.753756923480815</v>
      </c>
      <c r="Q81">
        <f t="shared" si="10"/>
        <v>0.002138422125959222</v>
      </c>
    </row>
    <row r="82" spans="1:17" ht="12.75">
      <c r="A82">
        <v>71</v>
      </c>
      <c r="B82" s="3">
        <v>38921</v>
      </c>
      <c r="C82" s="14">
        <v>0.06944444444444443</v>
      </c>
      <c r="D82" s="5">
        <v>38920.90277777778</v>
      </c>
      <c r="E82">
        <v>2453939.40278</v>
      </c>
      <c r="F82" s="28">
        <f t="shared" si="7"/>
        <v>0.9175493331891857</v>
      </c>
      <c r="G82" s="20" t="s">
        <v>84</v>
      </c>
      <c r="H82" s="25">
        <v>6.08</v>
      </c>
      <c r="I82">
        <v>5.51</v>
      </c>
      <c r="J82">
        <v>6.19</v>
      </c>
      <c r="K82" s="49">
        <v>3.5</v>
      </c>
      <c r="L82" s="49"/>
      <c r="M82">
        <f t="shared" si="8"/>
        <v>0.6800000000000006</v>
      </c>
      <c r="N82" s="49">
        <v>12</v>
      </c>
      <c r="O82" s="49">
        <f t="shared" si="11"/>
        <v>0.05666666666666672</v>
      </c>
      <c r="P82">
        <f t="shared" si="9"/>
        <v>6.200789649619381</v>
      </c>
      <c r="Q82">
        <f t="shared" si="10"/>
        <v>0.014590139455172773</v>
      </c>
    </row>
    <row r="83" spans="1:17" ht="12.75">
      <c r="A83">
        <v>72</v>
      </c>
      <c r="B83" s="3">
        <v>38922</v>
      </c>
      <c r="C83" s="14">
        <v>0.04305555555555556</v>
      </c>
      <c r="D83" s="5">
        <v>38921.876388888886</v>
      </c>
      <c r="E83">
        <v>2453940.37639</v>
      </c>
      <c r="F83" s="28">
        <f t="shared" si="7"/>
        <v>0.9769653147372992</v>
      </c>
      <c r="G83" s="20" t="s">
        <v>88</v>
      </c>
      <c r="H83" s="25">
        <v>5.9</v>
      </c>
      <c r="I83">
        <v>5.51</v>
      </c>
      <c r="J83">
        <v>6.19</v>
      </c>
      <c r="K83" s="49">
        <v>3.5</v>
      </c>
      <c r="L83" s="49"/>
      <c r="M83">
        <f t="shared" si="8"/>
        <v>0.6800000000000006</v>
      </c>
      <c r="N83" s="49">
        <v>14</v>
      </c>
      <c r="O83" s="49">
        <f t="shared" si="11"/>
        <v>0.04857142857142861</v>
      </c>
      <c r="P83">
        <f t="shared" si="9"/>
        <v>5.820474987534068</v>
      </c>
      <c r="Q83">
        <f t="shared" si="10"/>
        <v>0.006324227607706731</v>
      </c>
    </row>
    <row r="84" spans="1:17" ht="12.75">
      <c r="A84">
        <v>73</v>
      </c>
      <c r="B84" s="3">
        <v>38923</v>
      </c>
      <c r="C84" s="14">
        <v>0.05</v>
      </c>
      <c r="D84" s="5">
        <v>38922.88333333333</v>
      </c>
      <c r="E84">
        <v>2453941.38333</v>
      </c>
      <c r="F84" s="28">
        <f t="shared" si="7"/>
        <v>0.03841530856288955</v>
      </c>
      <c r="G84" s="20" t="s">
        <v>82</v>
      </c>
      <c r="H84" s="25">
        <v>5.95</v>
      </c>
      <c r="I84">
        <v>5.51</v>
      </c>
      <c r="J84">
        <v>6.19</v>
      </c>
      <c r="K84" s="49">
        <v>3.5</v>
      </c>
      <c r="M84">
        <f>J84-I84</f>
        <v>0.6800000000000006</v>
      </c>
      <c r="N84" s="49">
        <v>14</v>
      </c>
      <c r="O84" s="49">
        <f t="shared" si="11"/>
        <v>0.04857142857142861</v>
      </c>
      <c r="P84">
        <f t="shared" si="9"/>
        <v>5.9586311982353735</v>
      </c>
      <c r="Q84">
        <f t="shared" si="10"/>
        <v>7.449758297831088E-05</v>
      </c>
    </row>
    <row r="85" spans="1:17" ht="12.75">
      <c r="A85">
        <v>74</v>
      </c>
      <c r="B85" s="3">
        <v>38931</v>
      </c>
      <c r="C85" s="14">
        <v>0.05</v>
      </c>
      <c r="D85" s="5">
        <v>38930.88333333333</v>
      </c>
      <c r="E85">
        <v>2453949.38333</v>
      </c>
      <c r="F85" s="28">
        <f t="shared" si="7"/>
        <v>0.5266270694378363</v>
      </c>
      <c r="G85" s="20" t="s">
        <v>92</v>
      </c>
      <c r="H85" s="25">
        <v>6.99</v>
      </c>
      <c r="I85">
        <v>6.89</v>
      </c>
      <c r="J85">
        <v>7.23</v>
      </c>
      <c r="K85" s="49">
        <v>4</v>
      </c>
      <c r="M85">
        <f aca="true" t="shared" si="12" ref="M85:M91">J85-I85</f>
        <v>0.34000000000000075</v>
      </c>
      <c r="N85" s="49">
        <v>7</v>
      </c>
      <c r="O85" s="49">
        <f t="shared" si="11"/>
        <v>0.048571428571428675</v>
      </c>
      <c r="P85">
        <f t="shared" si="9"/>
        <v>6.893132859226336</v>
      </c>
      <c r="Q85">
        <f t="shared" si="10"/>
        <v>0.0093832429616649</v>
      </c>
    </row>
    <row r="86" spans="1:17" ht="12.75">
      <c r="A86">
        <v>75</v>
      </c>
      <c r="B86" s="3">
        <v>38933</v>
      </c>
      <c r="C86" s="14">
        <v>0.17013888888888887</v>
      </c>
      <c r="D86" s="52">
        <v>38933.00347222222</v>
      </c>
      <c r="E86">
        <v>2453951.50347</v>
      </c>
      <c r="F86" s="28">
        <f t="shared" si="7"/>
        <v>0.6560117297620991</v>
      </c>
      <c r="G86" s="20" t="s">
        <v>93</v>
      </c>
      <c r="H86" s="25">
        <v>6.96</v>
      </c>
      <c r="I86">
        <v>6.89</v>
      </c>
      <c r="J86">
        <v>7.23</v>
      </c>
      <c r="K86" s="49">
        <v>3.5</v>
      </c>
      <c r="M86">
        <f t="shared" si="12"/>
        <v>0.34000000000000075</v>
      </c>
      <c r="N86" s="49">
        <v>5</v>
      </c>
      <c r="O86" s="49">
        <f>M86/N86</f>
        <v>0.06800000000000014</v>
      </c>
      <c r="P86">
        <f t="shared" si="9"/>
        <v>7.012354237963559</v>
      </c>
      <c r="Q86">
        <f t="shared" si="10"/>
        <v>0.002740966232744995</v>
      </c>
    </row>
    <row r="87" spans="1:17" ht="12.75">
      <c r="A87">
        <v>76</v>
      </c>
      <c r="B87" s="3">
        <v>38934</v>
      </c>
      <c r="C87" s="14">
        <v>0.015972222222222224</v>
      </c>
      <c r="D87" s="5">
        <v>38933.84930555556</v>
      </c>
      <c r="E87">
        <v>2453952.34931</v>
      </c>
      <c r="F87" s="28">
        <f t="shared" si="7"/>
        <v>0.7076303592443765</v>
      </c>
      <c r="G87" s="20" t="s">
        <v>94</v>
      </c>
      <c r="H87" s="25">
        <v>6.89</v>
      </c>
      <c r="I87">
        <v>6.62</v>
      </c>
      <c r="J87">
        <v>6.89</v>
      </c>
      <c r="K87" s="49">
        <v>3</v>
      </c>
      <c r="M87">
        <f t="shared" si="12"/>
        <v>0.2699999999999996</v>
      </c>
      <c r="N87" s="49">
        <v>4</v>
      </c>
      <c r="O87" s="49">
        <f t="shared" si="11"/>
        <v>0.0674999999999999</v>
      </c>
      <c r="P87">
        <f t="shared" si="9"/>
        <v>6.970400590236876</v>
      </c>
      <c r="Q87">
        <f t="shared" si="10"/>
        <v>0.006464254910438087</v>
      </c>
    </row>
    <row r="88" spans="1:17" ht="12.75">
      <c r="A88">
        <v>77</v>
      </c>
      <c r="B88" s="3">
        <v>38935</v>
      </c>
      <c r="C88" s="14">
        <v>0.04583333333333334</v>
      </c>
      <c r="D88" s="5">
        <v>38934.879166666666</v>
      </c>
      <c r="E88">
        <v>2453953.37917</v>
      </c>
      <c r="F88" s="28">
        <f t="shared" si="7"/>
        <v>0.770479079758843</v>
      </c>
      <c r="G88" s="20" t="s">
        <v>55</v>
      </c>
      <c r="H88" s="25">
        <v>6.79</v>
      </c>
      <c r="I88">
        <v>6.62</v>
      </c>
      <c r="J88">
        <v>6.89</v>
      </c>
      <c r="K88" s="49">
        <v>4</v>
      </c>
      <c r="M88">
        <f t="shared" si="12"/>
        <v>0.2699999999999996</v>
      </c>
      <c r="N88" s="49">
        <v>8</v>
      </c>
      <c r="O88" s="49">
        <f t="shared" si="11"/>
        <v>0.03374999999999995</v>
      </c>
      <c r="P88">
        <f t="shared" si="9"/>
        <v>6.840675377920129</v>
      </c>
      <c r="Q88">
        <f t="shared" si="10"/>
        <v>0.002567993927347897</v>
      </c>
    </row>
    <row r="89" spans="1:17" ht="12.75">
      <c r="A89">
        <v>78</v>
      </c>
      <c r="B89" s="3">
        <v>38937</v>
      </c>
      <c r="C89" s="14">
        <v>0.044444444444444446</v>
      </c>
      <c r="D89" s="5">
        <v>38936.87777777778</v>
      </c>
      <c r="E89">
        <v>2453955.37778</v>
      </c>
      <c r="F89" s="28">
        <f t="shared" si="7"/>
        <v>0.8924471931918561</v>
      </c>
      <c r="G89" s="20" t="s">
        <v>95</v>
      </c>
      <c r="H89" s="25">
        <v>6.53</v>
      </c>
      <c r="I89">
        <v>6.19</v>
      </c>
      <c r="J89">
        <v>6.62</v>
      </c>
      <c r="K89" s="49">
        <v>3.5</v>
      </c>
      <c r="M89">
        <f t="shared" si="12"/>
        <v>0.4299999999999997</v>
      </c>
      <c r="N89" s="49">
        <v>5</v>
      </c>
      <c r="O89" s="49">
        <f t="shared" si="11"/>
        <v>0.08599999999999994</v>
      </c>
      <c r="P89">
        <f t="shared" si="9"/>
        <v>6.341680224646363</v>
      </c>
      <c r="Q89">
        <f t="shared" si="10"/>
        <v>0.03546433778924438</v>
      </c>
    </row>
    <row r="90" spans="1:17" ht="12.75">
      <c r="A90">
        <v>79</v>
      </c>
      <c r="B90" s="3">
        <v>38938</v>
      </c>
      <c r="C90" s="14">
        <v>0.008333333333333333</v>
      </c>
      <c r="D90" s="5">
        <v>38937.84166666667</v>
      </c>
      <c r="E90">
        <v>2453956.34167</v>
      </c>
      <c r="F90" s="28">
        <f t="shared" si="7"/>
        <v>0.9512699974521865</v>
      </c>
      <c r="G90" s="20" t="s">
        <v>97</v>
      </c>
      <c r="H90" s="25">
        <v>5.96</v>
      </c>
      <c r="I90">
        <v>5.51</v>
      </c>
      <c r="J90">
        <v>6.19</v>
      </c>
      <c r="K90" s="49">
        <v>3.5</v>
      </c>
      <c r="M90">
        <f t="shared" si="12"/>
        <v>0.6800000000000006</v>
      </c>
      <c r="N90" s="49">
        <v>12</v>
      </c>
      <c r="O90" s="49">
        <f t="shared" si="11"/>
        <v>0.05666666666666672</v>
      </c>
      <c r="P90">
        <f t="shared" si="9"/>
        <v>5.992751848888127</v>
      </c>
      <c r="Q90">
        <f t="shared" si="10"/>
        <v>0.0010726836055907124</v>
      </c>
    </row>
    <row r="91" spans="1:17" ht="12.75">
      <c r="A91">
        <v>80</v>
      </c>
      <c r="B91" s="3">
        <v>38939</v>
      </c>
      <c r="C91" s="14">
        <v>0.16041666666666668</v>
      </c>
      <c r="D91" s="5">
        <v>38938.99375</v>
      </c>
      <c r="E91">
        <v>2453957.49375</v>
      </c>
      <c r="F91" s="28">
        <f t="shared" si="7"/>
        <v>0.021577373130412525</v>
      </c>
      <c r="G91" s="20" t="s">
        <v>96</v>
      </c>
      <c r="H91" s="25">
        <v>5.94</v>
      </c>
      <c r="I91">
        <v>5.51</v>
      </c>
      <c r="J91">
        <v>6.19</v>
      </c>
      <c r="K91" s="49">
        <v>3.5</v>
      </c>
      <c r="M91">
        <f t="shared" si="12"/>
        <v>0.6800000000000006</v>
      </c>
      <c r="N91" s="49">
        <v>16</v>
      </c>
      <c r="O91" s="49">
        <f t="shared" si="11"/>
        <v>0.04250000000000004</v>
      </c>
      <c r="P91">
        <f t="shared" si="9"/>
        <v>5.950874153840117</v>
      </c>
      <c r="Q91">
        <f t="shared" si="10"/>
        <v>0.00011824722173852951</v>
      </c>
    </row>
    <row r="92" spans="1:17" ht="12.75">
      <c r="A92">
        <v>81</v>
      </c>
      <c r="B92" s="3">
        <v>38940</v>
      </c>
      <c r="C92" s="14">
        <v>0.14027777777777778</v>
      </c>
      <c r="D92" s="5">
        <v>38939.97361111111</v>
      </c>
      <c r="E92">
        <v>2453958.47361</v>
      </c>
      <c r="F92" s="28">
        <f t="shared" si="7"/>
        <v>0.08137477015088734</v>
      </c>
      <c r="G92" s="20" t="s">
        <v>98</v>
      </c>
      <c r="H92" s="25">
        <v>5.95</v>
      </c>
      <c r="I92">
        <v>5.51</v>
      </c>
      <c r="J92">
        <v>6.19</v>
      </c>
      <c r="K92" s="49">
        <v>3</v>
      </c>
      <c r="L92" t="s">
        <v>45</v>
      </c>
      <c r="M92">
        <f>J92-I92</f>
        <v>0.6800000000000006</v>
      </c>
      <c r="N92" s="49">
        <v>17</v>
      </c>
      <c r="O92" s="49">
        <f t="shared" si="11"/>
        <v>0.040000000000000036</v>
      </c>
      <c r="P92">
        <f t="shared" si="9"/>
        <v>5.976020929231434</v>
      </c>
      <c r="Q92">
        <f t="shared" si="10"/>
        <v>0.000677088758067294</v>
      </c>
    </row>
    <row r="93" spans="1:17" ht="12.75">
      <c r="A93">
        <v>82</v>
      </c>
      <c r="B93" s="3">
        <v>38950</v>
      </c>
      <c r="C93" s="14">
        <v>0.02847222222222222</v>
      </c>
      <c r="D93" s="5">
        <v>38949.861805555556</v>
      </c>
      <c r="E93">
        <v>2453968.36181</v>
      </c>
      <c r="F93" s="28">
        <f>(E93-$B$4)/$B$3-INT((E93-$B$4)/$B$3)</f>
        <v>0.6848167118818083</v>
      </c>
      <c r="G93" s="20" t="s">
        <v>40</v>
      </c>
      <c r="H93" s="25">
        <v>6.83</v>
      </c>
      <c r="I93">
        <v>6.62</v>
      </c>
      <c r="J93">
        <v>6.89</v>
      </c>
      <c r="K93" s="49">
        <v>4</v>
      </c>
      <c r="M93">
        <f>J93-I93</f>
        <v>0.2699999999999996</v>
      </c>
      <c r="N93" s="49">
        <v>9</v>
      </c>
      <c r="O93" s="49">
        <f t="shared" si="11"/>
        <v>0.029999999999999954</v>
      </c>
      <c r="P93">
        <f t="shared" si="9"/>
        <v>6.995951916846451</v>
      </c>
      <c r="Q93">
        <f t="shared" si="10"/>
        <v>0.027540038705011368</v>
      </c>
    </row>
    <row r="94" spans="1:17" ht="12.75">
      <c r="A94">
        <v>83</v>
      </c>
      <c r="B94" s="3">
        <v>38963</v>
      </c>
      <c r="C94" s="14">
        <v>0.04097222222222222</v>
      </c>
      <c r="D94" s="5">
        <v>38962.87430555555</v>
      </c>
      <c r="E94">
        <v>2453981.37431</v>
      </c>
      <c r="F94" s="28">
        <f t="shared" si="7"/>
        <v>0.4789236541627133</v>
      </c>
      <c r="G94" s="20" t="s">
        <v>103</v>
      </c>
      <c r="H94" s="25">
        <v>6.81</v>
      </c>
      <c r="I94">
        <v>6.62</v>
      </c>
      <c r="J94">
        <v>6.89</v>
      </c>
      <c r="K94" s="49">
        <v>3.5</v>
      </c>
      <c r="M94">
        <f>J94-I94</f>
        <v>0.2699999999999996</v>
      </c>
      <c r="N94" s="49">
        <v>7</v>
      </c>
      <c r="O94" s="49">
        <f t="shared" si="11"/>
        <v>0.038571428571428513</v>
      </c>
      <c r="P94">
        <f t="shared" si="9"/>
        <v>6.787244132469509</v>
      </c>
      <c r="Q94">
        <f t="shared" si="10"/>
        <v>0.0005178295070652179</v>
      </c>
    </row>
    <row r="95" spans="1:17" ht="12.75">
      <c r="A95">
        <v>84</v>
      </c>
      <c r="B95" s="3">
        <v>38984</v>
      </c>
      <c r="C95" s="14">
        <v>0.9208333333333334</v>
      </c>
      <c r="D95" s="5">
        <v>38984.754166666666</v>
      </c>
      <c r="E95">
        <v>2454003.25417</v>
      </c>
      <c r="F95" s="28">
        <f>(E95-$B$4)/$B$3-INT((E95-$B$4)/$B$3)</f>
        <v>0.8141742764630635</v>
      </c>
      <c r="G95" s="20" t="s">
        <v>55</v>
      </c>
      <c r="H95" s="25">
        <v>6.79</v>
      </c>
      <c r="I95">
        <v>6.62</v>
      </c>
      <c r="J95">
        <v>6.89</v>
      </c>
      <c r="K95" s="49">
        <v>4</v>
      </c>
      <c r="M95">
        <f>J95-I95</f>
        <v>0.2699999999999996</v>
      </c>
      <c r="N95" s="49">
        <v>8</v>
      </c>
      <c r="O95" s="49">
        <f t="shared" si="11"/>
        <v>0.03374999999999995</v>
      </c>
      <c r="P95">
        <f t="shared" si="9"/>
        <v>6.698721125117387</v>
      </c>
      <c r="Q95">
        <f t="shared" si="10"/>
        <v>0.008331832999835798</v>
      </c>
    </row>
    <row r="96" ht="12.75">
      <c r="F96" s="28"/>
    </row>
    <row r="97" spans="6:18" ht="12.75">
      <c r="F97" s="28"/>
      <c r="O97" s="51">
        <f>AVERAGE(O11:O20,O22:O25,O27:O31,O34:O40,O42:O56,O58:O75,O78,O77:O95)</f>
        <v>0.0537870301288023</v>
      </c>
      <c r="Q97">
        <f>SUM(Q11:Q95)</f>
        <v>1.492888794267517</v>
      </c>
      <c r="R97" s="23">
        <f>SQRT(Q97/(54))</f>
        <v>0.16627113033455868</v>
      </c>
    </row>
    <row r="98" ht="12.75">
      <c r="F98" s="28"/>
    </row>
    <row r="99" ht="12.75">
      <c r="F99" s="28"/>
    </row>
    <row r="100" ht="12.75">
      <c r="F100" s="28"/>
    </row>
    <row r="101" ht="12.75">
      <c r="F101" s="28"/>
    </row>
    <row r="102" ht="12.75">
      <c r="F102" s="28"/>
    </row>
    <row r="103" ht="12.75">
      <c r="F103" s="28"/>
    </row>
    <row r="104" ht="12.75">
      <c r="F104" s="28"/>
    </row>
    <row r="105" ht="12.75">
      <c r="F105" s="28"/>
    </row>
    <row r="106" ht="12.75">
      <c r="F106" s="28"/>
    </row>
    <row r="107" ht="12.75">
      <c r="F107" s="28"/>
    </row>
    <row r="108" ht="12.75">
      <c r="F108" s="28"/>
    </row>
    <row r="109" ht="12.75">
      <c r="F109" s="28"/>
    </row>
    <row r="110" ht="12.75">
      <c r="F110" s="28"/>
    </row>
    <row r="111" ht="12.75">
      <c r="F111" s="28"/>
    </row>
    <row r="112" ht="12.75">
      <c r="F112" s="28"/>
    </row>
    <row r="113" ht="12.75">
      <c r="F113" s="28"/>
    </row>
    <row r="114" ht="12.75">
      <c r="F114" s="28"/>
    </row>
    <row r="115" ht="12.75">
      <c r="F115" s="28"/>
    </row>
    <row r="116" ht="12.75">
      <c r="F116" s="28"/>
    </row>
    <row r="117" ht="12.75">
      <c r="F117" s="28"/>
    </row>
    <row r="118" ht="12.75">
      <c r="F118" s="28"/>
    </row>
    <row r="119" ht="12.75">
      <c r="F119" s="28"/>
    </row>
    <row r="120" ht="12.75">
      <c r="F120" s="28"/>
    </row>
    <row r="121" ht="12.75">
      <c r="F121" s="28"/>
    </row>
    <row r="122" ht="12.75">
      <c r="F122" s="28"/>
    </row>
    <row r="123" ht="12.75">
      <c r="F123" s="28"/>
    </row>
    <row r="124" ht="12.75">
      <c r="F124" s="28"/>
    </row>
    <row r="125" ht="12.75">
      <c r="F125" s="28"/>
    </row>
    <row r="126" ht="12.75">
      <c r="F126" s="28"/>
    </row>
    <row r="127" ht="12.75">
      <c r="F127" s="28"/>
    </row>
    <row r="128" ht="12.75">
      <c r="F128" s="28"/>
    </row>
    <row r="129" ht="12.75">
      <c r="F129" s="28"/>
    </row>
    <row r="130" ht="12.75">
      <c r="F130" s="28"/>
    </row>
    <row r="131" ht="12.75">
      <c r="F131" s="28"/>
    </row>
    <row r="132" ht="12.75">
      <c r="F132" s="28"/>
    </row>
    <row r="133" ht="12.75">
      <c r="F133" s="28"/>
    </row>
    <row r="134" ht="12.75">
      <c r="F134" s="28"/>
    </row>
    <row r="135" ht="12.75">
      <c r="F135" s="28"/>
    </row>
    <row r="136" ht="12.75">
      <c r="F136" s="28"/>
    </row>
    <row r="137" ht="12.75">
      <c r="F137" s="28"/>
    </row>
    <row r="138" ht="12.75">
      <c r="F138" s="28"/>
    </row>
    <row r="139" ht="12.75">
      <c r="F139" s="28"/>
    </row>
    <row r="140" ht="12.75">
      <c r="F140" s="28"/>
    </row>
    <row r="141" ht="12.75">
      <c r="F141" s="28"/>
    </row>
    <row r="142" ht="12.75">
      <c r="F142" s="28"/>
    </row>
    <row r="143" ht="12.75">
      <c r="F143" s="28"/>
    </row>
    <row r="144" ht="12.75">
      <c r="F144" s="28"/>
    </row>
    <row r="145" ht="12.75">
      <c r="F145" s="28"/>
    </row>
    <row r="146" ht="12.75">
      <c r="F146" s="28"/>
    </row>
    <row r="147" ht="12.75">
      <c r="F147" s="28"/>
    </row>
    <row r="148" ht="12.75">
      <c r="F148" s="28"/>
    </row>
    <row r="149" ht="12.75">
      <c r="F149" s="28"/>
    </row>
    <row r="150" ht="12.75">
      <c r="F150" s="28"/>
    </row>
    <row r="151" ht="12.75">
      <c r="F151" s="28"/>
    </row>
    <row r="152" ht="12.75">
      <c r="F152" s="28"/>
    </row>
    <row r="153" ht="12.75">
      <c r="F153" s="28"/>
    </row>
    <row r="154" ht="12.75">
      <c r="F154" s="28"/>
    </row>
    <row r="155" ht="12.75">
      <c r="F155" s="28"/>
    </row>
    <row r="156" ht="12.75">
      <c r="F156" s="28"/>
    </row>
    <row r="157" ht="12.75">
      <c r="F157" s="28"/>
    </row>
    <row r="158" ht="12.75">
      <c r="F158" s="28"/>
    </row>
    <row r="159" ht="12.75">
      <c r="F159" s="28"/>
    </row>
    <row r="160" ht="12.75">
      <c r="F160" s="28"/>
    </row>
    <row r="161" ht="12.75">
      <c r="F161" s="28"/>
    </row>
    <row r="162" ht="12.75">
      <c r="F162" s="28"/>
    </row>
    <row r="163" ht="12.75">
      <c r="F163" s="28"/>
    </row>
    <row r="164" ht="12.75">
      <c r="F164" s="28"/>
    </row>
    <row r="165" ht="12.75">
      <c r="F165" s="28"/>
    </row>
    <row r="166" ht="12.75">
      <c r="F166" s="28"/>
    </row>
    <row r="167" ht="12.75">
      <c r="F167" s="28"/>
    </row>
    <row r="168" ht="12.75">
      <c r="F168" s="28"/>
    </row>
    <row r="169" ht="12.75">
      <c r="F169" s="28"/>
    </row>
    <row r="170" ht="12.75">
      <c r="F170" s="28"/>
    </row>
    <row r="171" ht="12.75">
      <c r="F171" s="28"/>
    </row>
    <row r="172" ht="12.75">
      <c r="F172" s="28"/>
    </row>
    <row r="173" ht="12.75">
      <c r="F173" s="28"/>
    </row>
    <row r="174" ht="12.75">
      <c r="F174" s="28"/>
    </row>
    <row r="175" ht="12.75">
      <c r="F175" s="28"/>
    </row>
    <row r="176" ht="12.75">
      <c r="F176" s="28"/>
    </row>
    <row r="177" ht="12.75">
      <c r="F177" s="28"/>
    </row>
    <row r="178" ht="12.75">
      <c r="F178" s="28"/>
    </row>
    <row r="179" ht="12.75">
      <c r="F179" s="28"/>
    </row>
    <row r="180" ht="12.75">
      <c r="F180" s="28"/>
    </row>
    <row r="181" ht="12.75">
      <c r="F181" s="28"/>
    </row>
    <row r="182" ht="12.75">
      <c r="F182" s="28"/>
    </row>
    <row r="183" ht="12.75">
      <c r="F183" s="28"/>
    </row>
    <row r="184" ht="12.75">
      <c r="F184" s="28"/>
    </row>
    <row r="185" ht="12.75">
      <c r="F185" s="28"/>
    </row>
    <row r="186" ht="12.75">
      <c r="F186" s="28"/>
    </row>
    <row r="187" ht="12.75">
      <c r="F187" s="28"/>
    </row>
    <row r="188" ht="12.75">
      <c r="F188" s="28"/>
    </row>
    <row r="189" ht="12.75">
      <c r="F189" s="28"/>
    </row>
    <row r="190" ht="12.75">
      <c r="F190" s="28"/>
    </row>
    <row r="191" ht="12.75">
      <c r="F191" s="28"/>
    </row>
    <row r="192" ht="12.75">
      <c r="F192" s="28"/>
    </row>
    <row r="193" ht="12.75">
      <c r="F193" s="28"/>
    </row>
    <row r="194" ht="12.75">
      <c r="F194" s="28"/>
    </row>
    <row r="195" ht="12.75">
      <c r="F195" s="28"/>
    </row>
    <row r="196" ht="12.75">
      <c r="F196" s="28"/>
    </row>
    <row r="197" ht="12.75">
      <c r="F197" s="28"/>
    </row>
    <row r="198" ht="12.75">
      <c r="F198" s="28"/>
    </row>
    <row r="199" ht="12.75">
      <c r="F199" s="28"/>
    </row>
    <row r="200" ht="12.75">
      <c r="F200" s="28"/>
    </row>
    <row r="201" ht="12.75">
      <c r="F201" s="28"/>
    </row>
    <row r="202" ht="12.75">
      <c r="F202" s="28"/>
    </row>
    <row r="203" ht="12.75">
      <c r="F203" s="28"/>
    </row>
    <row r="204" ht="12.75">
      <c r="F204" s="28"/>
    </row>
    <row r="205" ht="12.75">
      <c r="F205" s="28"/>
    </row>
    <row r="206" ht="12.75">
      <c r="F206" s="28"/>
    </row>
    <row r="207" ht="12.75">
      <c r="F207" s="28"/>
    </row>
    <row r="208" ht="12.75">
      <c r="F208" s="28"/>
    </row>
    <row r="209" ht="12.75">
      <c r="F209" s="28"/>
    </row>
    <row r="210" ht="12.75">
      <c r="F210" s="28"/>
    </row>
    <row r="211" ht="12.75">
      <c r="F211" s="28"/>
    </row>
    <row r="212" ht="12.75">
      <c r="F212" s="28"/>
    </row>
    <row r="213" ht="12.75">
      <c r="F213" s="28"/>
    </row>
    <row r="214" ht="12.75">
      <c r="F214" s="28"/>
    </row>
    <row r="215" ht="12.75">
      <c r="F215" s="28"/>
    </row>
    <row r="216" ht="12.75">
      <c r="F216" s="28"/>
    </row>
    <row r="217" ht="12.75">
      <c r="F217" s="28"/>
    </row>
    <row r="218" ht="12.75">
      <c r="F218" s="28"/>
    </row>
    <row r="219" ht="12.75">
      <c r="F219" s="28"/>
    </row>
    <row r="220" ht="12.75">
      <c r="F220" s="28"/>
    </row>
    <row r="221" ht="12.75">
      <c r="F221" s="28"/>
    </row>
    <row r="222" ht="12.75">
      <c r="F222" s="28"/>
    </row>
    <row r="223" ht="12.75">
      <c r="F223" s="28"/>
    </row>
    <row r="224" ht="12.75">
      <c r="F224" s="28"/>
    </row>
    <row r="225" ht="12.75">
      <c r="F225" s="28"/>
    </row>
    <row r="226" ht="12.75">
      <c r="F226" s="28"/>
    </row>
    <row r="227" ht="12.75">
      <c r="F227" s="28"/>
    </row>
    <row r="228" ht="12.75">
      <c r="F228" s="28"/>
    </row>
    <row r="229" ht="12.75">
      <c r="F229" s="28"/>
    </row>
    <row r="230" ht="12.75">
      <c r="F230" s="28"/>
    </row>
    <row r="231" ht="12.75">
      <c r="F231" s="28"/>
    </row>
    <row r="232" ht="12.75">
      <c r="F232" s="28"/>
    </row>
    <row r="233" ht="12.75">
      <c r="F233" s="28"/>
    </row>
    <row r="234" ht="12.75">
      <c r="F234" s="28"/>
    </row>
    <row r="235" ht="12.75">
      <c r="F235" s="28"/>
    </row>
    <row r="236" ht="12.75">
      <c r="F236" s="28"/>
    </row>
    <row r="237" ht="12.75">
      <c r="F237" s="28"/>
    </row>
    <row r="238" ht="12.75">
      <c r="F238" s="28"/>
    </row>
    <row r="239" ht="12.75">
      <c r="F239" s="28"/>
    </row>
    <row r="240" ht="12.75">
      <c r="F240" s="28"/>
    </row>
    <row r="241" ht="12.75">
      <c r="F241" s="28"/>
    </row>
    <row r="242" ht="12.75">
      <c r="F242" s="28"/>
    </row>
    <row r="243" ht="12.75">
      <c r="F243" s="28"/>
    </row>
    <row r="244" ht="12.75">
      <c r="F244" s="28"/>
    </row>
    <row r="245" ht="12.75">
      <c r="F245" s="28"/>
    </row>
    <row r="246" ht="12.75">
      <c r="F246" s="28"/>
    </row>
    <row r="247" ht="12.75">
      <c r="F247" s="28"/>
    </row>
    <row r="248" ht="12.75">
      <c r="F248" s="28"/>
    </row>
    <row r="249" ht="12.75">
      <c r="F249" s="28"/>
    </row>
    <row r="250" ht="12.75">
      <c r="F250" s="28"/>
    </row>
    <row r="251" ht="12.75">
      <c r="F251" s="28"/>
    </row>
    <row r="252" ht="12.75">
      <c r="F252" s="28"/>
    </row>
    <row r="253" ht="12.75">
      <c r="F253" s="28"/>
    </row>
    <row r="254" ht="12.75">
      <c r="F254" s="28"/>
    </row>
    <row r="255" ht="12.75">
      <c r="F255" s="28"/>
    </row>
    <row r="256" ht="12.75">
      <c r="F256" s="28"/>
    </row>
    <row r="257" ht="12.75">
      <c r="F257" s="28"/>
    </row>
    <row r="258" ht="12.75">
      <c r="F258" s="28"/>
    </row>
    <row r="259" ht="12.75">
      <c r="F259" s="28"/>
    </row>
    <row r="260" ht="12.75">
      <c r="F260" s="28"/>
    </row>
    <row r="261" ht="12.75">
      <c r="F261" s="28"/>
    </row>
    <row r="262" ht="12.75">
      <c r="F262" s="28"/>
    </row>
    <row r="263" ht="12.75">
      <c r="F263" s="28"/>
    </row>
    <row r="264" ht="12.75">
      <c r="F264" s="28"/>
    </row>
    <row r="265" ht="12.75">
      <c r="F265" s="28"/>
    </row>
    <row r="266" ht="12.75">
      <c r="F266" s="28"/>
    </row>
    <row r="267" ht="12.75">
      <c r="F267" s="28"/>
    </row>
    <row r="268" ht="12.75">
      <c r="F268" s="28"/>
    </row>
    <row r="269" ht="12.75">
      <c r="F269" s="28"/>
    </row>
    <row r="270" ht="12.75">
      <c r="F270" s="28"/>
    </row>
    <row r="271" ht="12.75">
      <c r="F271" s="28"/>
    </row>
    <row r="272" ht="12.75">
      <c r="F272" s="28"/>
    </row>
    <row r="273" ht="12.75">
      <c r="F273" s="28"/>
    </row>
    <row r="274" ht="12.75">
      <c r="F274" s="28"/>
    </row>
    <row r="275" ht="12.75">
      <c r="F275" s="28"/>
    </row>
    <row r="276" ht="12.75">
      <c r="F276" s="28"/>
    </row>
    <row r="277" ht="12.75">
      <c r="F277" s="28"/>
    </row>
    <row r="278" ht="12.75">
      <c r="F278" s="28"/>
    </row>
    <row r="279" ht="12.75">
      <c r="F279" s="28"/>
    </row>
    <row r="280" ht="12.75">
      <c r="F280" s="28"/>
    </row>
    <row r="281" ht="12.75">
      <c r="F281" s="28"/>
    </row>
    <row r="282" ht="12.75">
      <c r="F282" s="28"/>
    </row>
    <row r="283" ht="12.75">
      <c r="F283" s="28"/>
    </row>
    <row r="284" ht="12.75">
      <c r="F284" s="28"/>
    </row>
    <row r="285" ht="12.75">
      <c r="F285" s="28"/>
    </row>
    <row r="286" ht="12.75">
      <c r="F286" s="28"/>
    </row>
    <row r="287" ht="12.75">
      <c r="F287" s="28"/>
    </row>
    <row r="288" ht="12.75">
      <c r="F288" s="28"/>
    </row>
    <row r="289" ht="12.75">
      <c r="F289" s="28"/>
    </row>
    <row r="290" ht="12.75">
      <c r="F290" s="28"/>
    </row>
    <row r="291" ht="12.75">
      <c r="F291" s="28"/>
    </row>
    <row r="292" ht="12.75">
      <c r="F292" s="28"/>
    </row>
    <row r="293" ht="12.75">
      <c r="F293" s="28"/>
    </row>
    <row r="294" ht="12.75">
      <c r="F294" s="28"/>
    </row>
    <row r="295" ht="12.75">
      <c r="F295" s="28"/>
    </row>
    <row r="296" ht="12.75">
      <c r="F296" s="28"/>
    </row>
    <row r="297" ht="12.75">
      <c r="F297" s="28"/>
    </row>
    <row r="298" ht="12.75">
      <c r="F298" s="28"/>
    </row>
    <row r="299" ht="12.75">
      <c r="F299" s="28"/>
    </row>
    <row r="300" ht="12.75">
      <c r="F300" s="28"/>
    </row>
    <row r="301" ht="12.75">
      <c r="F301" s="28"/>
    </row>
    <row r="302" ht="12.75">
      <c r="F302" s="28"/>
    </row>
    <row r="303" ht="12.75">
      <c r="F303" s="28"/>
    </row>
    <row r="304" ht="12.75">
      <c r="F304" s="28"/>
    </row>
    <row r="305" ht="12.75">
      <c r="F305" s="28"/>
    </row>
    <row r="306" ht="12.75">
      <c r="F306" s="28"/>
    </row>
    <row r="307" ht="12.75">
      <c r="F307" s="28"/>
    </row>
    <row r="308" ht="12.75">
      <c r="F308" s="28"/>
    </row>
    <row r="309" ht="12.75">
      <c r="F309" s="28"/>
    </row>
    <row r="310" ht="12.75">
      <c r="F310" s="28"/>
    </row>
    <row r="311" ht="12.75">
      <c r="F311" s="28"/>
    </row>
    <row r="312" ht="12.75">
      <c r="F312" s="28"/>
    </row>
    <row r="313" ht="12.75">
      <c r="F313" s="28"/>
    </row>
    <row r="314" ht="12.75">
      <c r="F314" s="28"/>
    </row>
    <row r="315" ht="12.75">
      <c r="F315" s="28"/>
    </row>
    <row r="316" ht="12.75">
      <c r="F316" s="28"/>
    </row>
    <row r="317" ht="12.75">
      <c r="F317" s="28"/>
    </row>
    <row r="318" ht="12.75">
      <c r="F318" s="28"/>
    </row>
    <row r="319" ht="12.75">
      <c r="F319" s="28"/>
    </row>
    <row r="320" ht="12.75">
      <c r="F320" s="28"/>
    </row>
    <row r="321" ht="12.75">
      <c r="F321" s="28"/>
    </row>
    <row r="322" ht="12.75">
      <c r="F322" s="28"/>
    </row>
    <row r="323" ht="12.75">
      <c r="F323" s="28"/>
    </row>
    <row r="324" ht="12.75">
      <c r="F324" s="28"/>
    </row>
    <row r="325" ht="12.75">
      <c r="F325" s="28"/>
    </row>
    <row r="326" ht="12.75">
      <c r="F326" s="28"/>
    </row>
    <row r="327" ht="12.75">
      <c r="F327" s="28"/>
    </row>
    <row r="328" ht="12.75">
      <c r="F328" s="28"/>
    </row>
    <row r="329" ht="12.75">
      <c r="F329" s="28"/>
    </row>
    <row r="330" ht="12.75">
      <c r="F330" s="28"/>
    </row>
    <row r="331" ht="12.75">
      <c r="F331" s="28"/>
    </row>
    <row r="332" ht="12.75">
      <c r="F332" s="28"/>
    </row>
    <row r="333" ht="12.75">
      <c r="F333" s="28"/>
    </row>
    <row r="334" ht="12.75">
      <c r="F334" s="28"/>
    </row>
    <row r="335" ht="12.75">
      <c r="F335" s="28"/>
    </row>
    <row r="336" ht="12.75">
      <c r="F336" s="28"/>
    </row>
    <row r="337" ht="12.75">
      <c r="F337" s="28"/>
    </row>
    <row r="338" ht="12.75">
      <c r="F338" s="28"/>
    </row>
    <row r="339" ht="12.75">
      <c r="F339" s="28"/>
    </row>
    <row r="340" ht="12.75">
      <c r="F340" s="28"/>
    </row>
    <row r="341" ht="12.75">
      <c r="F341" s="28"/>
    </row>
    <row r="342" ht="12.75">
      <c r="F342" s="28"/>
    </row>
    <row r="343" ht="12.75">
      <c r="F343" s="28"/>
    </row>
    <row r="344" ht="12.75">
      <c r="F344" s="28"/>
    </row>
    <row r="345" ht="12.75">
      <c r="F345" s="28"/>
    </row>
    <row r="346" ht="12.75">
      <c r="F346" s="28"/>
    </row>
    <row r="347" ht="12.75">
      <c r="F347" s="28"/>
    </row>
    <row r="348" ht="12.75">
      <c r="F348" s="28"/>
    </row>
    <row r="349" ht="12.75">
      <c r="F349" s="28"/>
    </row>
    <row r="350" ht="12.75">
      <c r="F350" s="28"/>
    </row>
    <row r="351" ht="12.75">
      <c r="F351" s="28"/>
    </row>
    <row r="352" ht="12.75">
      <c r="F352" s="28"/>
    </row>
    <row r="353" ht="12.75">
      <c r="F353" s="28"/>
    </row>
    <row r="354" ht="12.75">
      <c r="F354" s="28"/>
    </row>
    <row r="355" ht="12.75">
      <c r="F355" s="28"/>
    </row>
    <row r="356" ht="12.75">
      <c r="F356" s="28"/>
    </row>
    <row r="357" ht="12.75">
      <c r="F357" s="28"/>
    </row>
    <row r="358" ht="12.75">
      <c r="F358" s="28"/>
    </row>
    <row r="359" ht="12.75">
      <c r="F359" s="28"/>
    </row>
    <row r="360" ht="12.75">
      <c r="F360" s="28"/>
    </row>
    <row r="361" ht="12.75">
      <c r="F361" s="28"/>
    </row>
    <row r="362" ht="12.75">
      <c r="F362" s="28"/>
    </row>
    <row r="363" ht="12.75">
      <c r="F363" s="28"/>
    </row>
    <row r="364" ht="12.75">
      <c r="F364" s="28"/>
    </row>
    <row r="365" ht="12.75">
      <c r="F365" s="28"/>
    </row>
    <row r="366" ht="12.75">
      <c r="F366" s="28"/>
    </row>
    <row r="367" ht="12.75">
      <c r="F367" s="28"/>
    </row>
    <row r="368" ht="12.75">
      <c r="F368" s="28"/>
    </row>
    <row r="369" ht="12.75">
      <c r="F369" s="28"/>
    </row>
    <row r="370" ht="12.75">
      <c r="F370" s="28"/>
    </row>
    <row r="371" ht="12.75">
      <c r="F371" s="28"/>
    </row>
    <row r="372" ht="12.75">
      <c r="F372" s="28"/>
    </row>
    <row r="373" ht="12.75">
      <c r="F373" s="28"/>
    </row>
    <row r="374" ht="12.75">
      <c r="F374" s="28"/>
    </row>
    <row r="375" ht="12.75">
      <c r="F375" s="28"/>
    </row>
    <row r="376" ht="12.75">
      <c r="F376" s="28"/>
    </row>
    <row r="377" ht="12.75">
      <c r="F377" s="28"/>
    </row>
    <row r="378" ht="12.75">
      <c r="F378" s="28"/>
    </row>
    <row r="379" ht="12.75">
      <c r="F379" s="28"/>
    </row>
    <row r="380" ht="12.75">
      <c r="F380" s="28"/>
    </row>
    <row r="381" ht="12.75">
      <c r="F381" s="28"/>
    </row>
    <row r="382" ht="12.75">
      <c r="F382" s="28"/>
    </row>
    <row r="383" ht="12.75">
      <c r="F383" s="28"/>
    </row>
    <row r="384" ht="12.75">
      <c r="F384" s="28"/>
    </row>
    <row r="385" ht="12.75">
      <c r="F385" s="28"/>
    </row>
    <row r="386" ht="12.75">
      <c r="F386" s="28"/>
    </row>
    <row r="387" ht="12.75">
      <c r="F387" s="28"/>
    </row>
    <row r="388" ht="12.75">
      <c r="F388" s="28"/>
    </row>
    <row r="389" ht="12.75">
      <c r="F389" s="28"/>
    </row>
    <row r="390" ht="12.75">
      <c r="F390" s="28"/>
    </row>
    <row r="391" ht="12.75">
      <c r="F391" s="28"/>
    </row>
    <row r="392" ht="12.75">
      <c r="F392" s="28"/>
    </row>
    <row r="393" ht="12.75">
      <c r="F393" s="28"/>
    </row>
    <row r="394" ht="12.75">
      <c r="F394" s="28"/>
    </row>
    <row r="395" ht="12.75">
      <c r="F395" s="28"/>
    </row>
    <row r="396" ht="12.75">
      <c r="F396" s="28"/>
    </row>
    <row r="397" ht="12.75">
      <c r="F397" s="28"/>
    </row>
    <row r="398" ht="12.75">
      <c r="F398" s="28"/>
    </row>
    <row r="399" ht="12.75">
      <c r="F399" s="28"/>
    </row>
    <row r="400" ht="12.75">
      <c r="F400" s="28"/>
    </row>
    <row r="401" ht="12.75">
      <c r="F401" s="28"/>
    </row>
    <row r="402" ht="12.75">
      <c r="F402" s="28"/>
    </row>
    <row r="403" ht="12.75">
      <c r="F403" s="28"/>
    </row>
    <row r="404" ht="12.75">
      <c r="F404" s="28"/>
    </row>
    <row r="405" ht="12.75">
      <c r="F405" s="28"/>
    </row>
    <row r="406" ht="12.75">
      <c r="F406" s="28"/>
    </row>
    <row r="407" ht="12.75">
      <c r="F407" s="28"/>
    </row>
    <row r="408" ht="12.75">
      <c r="F408" s="28"/>
    </row>
    <row r="409" ht="12.75">
      <c r="F409" s="28"/>
    </row>
    <row r="410" ht="12.75">
      <c r="F410" s="28"/>
    </row>
    <row r="411" ht="12.75">
      <c r="F411" s="28"/>
    </row>
    <row r="412" ht="12.75">
      <c r="F412" s="28"/>
    </row>
    <row r="413" ht="12.75">
      <c r="F413" s="28"/>
    </row>
    <row r="414" ht="12.75">
      <c r="F414" s="28"/>
    </row>
    <row r="415" ht="12.75">
      <c r="F415" s="28"/>
    </row>
    <row r="416" ht="12.75">
      <c r="F416" s="28"/>
    </row>
    <row r="417" ht="12.75">
      <c r="F417" s="28"/>
    </row>
    <row r="418" ht="12.75">
      <c r="F418" s="28"/>
    </row>
    <row r="419" ht="12.75">
      <c r="F419" s="28"/>
    </row>
    <row r="420" ht="12.75">
      <c r="F420" s="28"/>
    </row>
    <row r="421" ht="12.75">
      <c r="F421" s="28"/>
    </row>
    <row r="422" ht="12.75">
      <c r="F422" s="28"/>
    </row>
    <row r="423" ht="12.75">
      <c r="F423" s="28"/>
    </row>
    <row r="424" ht="12.75">
      <c r="F424" s="28"/>
    </row>
    <row r="425" ht="12.75">
      <c r="F425" s="28"/>
    </row>
    <row r="426" ht="12.75">
      <c r="F426" s="28"/>
    </row>
    <row r="427" ht="12.75">
      <c r="F427" s="28"/>
    </row>
    <row r="428" ht="12.75">
      <c r="F428" s="28"/>
    </row>
    <row r="429" ht="12.75">
      <c r="F429" s="28"/>
    </row>
    <row r="430" ht="12.75">
      <c r="F430" s="28"/>
    </row>
    <row r="431" ht="12.75">
      <c r="F431" s="28"/>
    </row>
    <row r="432" ht="12.75">
      <c r="F432" s="28"/>
    </row>
    <row r="433" ht="12.75">
      <c r="F433" s="28"/>
    </row>
    <row r="434" ht="12.75">
      <c r="F434" s="28"/>
    </row>
    <row r="435" ht="12.75">
      <c r="F435" s="28"/>
    </row>
    <row r="436" ht="12.75">
      <c r="F436" s="28"/>
    </row>
    <row r="437" ht="12.75">
      <c r="F437" s="28"/>
    </row>
    <row r="438" ht="12.75">
      <c r="F438" s="28"/>
    </row>
    <row r="439" ht="12.75">
      <c r="F439" s="28"/>
    </row>
    <row r="440" ht="12.75">
      <c r="F440" s="28"/>
    </row>
    <row r="441" ht="12.75">
      <c r="F441" s="28"/>
    </row>
    <row r="442" ht="12.75">
      <c r="F442" s="28"/>
    </row>
    <row r="443" ht="12.75">
      <c r="F443" s="28"/>
    </row>
    <row r="444" ht="12.75">
      <c r="F444" s="28"/>
    </row>
    <row r="445" ht="12.75">
      <c r="F445" s="28"/>
    </row>
    <row r="446" ht="12.75">
      <c r="F446" s="28"/>
    </row>
    <row r="447" ht="12.75">
      <c r="F447" s="28"/>
    </row>
    <row r="448" ht="12.75">
      <c r="F448" s="28"/>
    </row>
    <row r="449" ht="12.75">
      <c r="F449" s="28"/>
    </row>
    <row r="450" ht="12.75">
      <c r="F450" s="28"/>
    </row>
    <row r="451" ht="12.75">
      <c r="F451" s="28"/>
    </row>
    <row r="452" ht="12.75">
      <c r="F452" s="28"/>
    </row>
    <row r="453" ht="12.75">
      <c r="F453" s="28"/>
    </row>
    <row r="454" ht="12.75">
      <c r="F454" s="28"/>
    </row>
    <row r="455" ht="12.75">
      <c r="F455" s="28"/>
    </row>
    <row r="456" ht="12.75">
      <c r="F456" s="28"/>
    </row>
    <row r="457" ht="12.75">
      <c r="F457" s="28"/>
    </row>
    <row r="458" ht="12.75">
      <c r="F458" s="28"/>
    </row>
    <row r="459" ht="12.75">
      <c r="F459" s="28"/>
    </row>
    <row r="460" ht="12.75">
      <c r="F460" s="28"/>
    </row>
    <row r="461" ht="12.75">
      <c r="F461" s="28"/>
    </row>
    <row r="462" ht="12.75">
      <c r="F462" s="28"/>
    </row>
    <row r="463" ht="12.75">
      <c r="F463" s="28"/>
    </row>
    <row r="464" ht="12.75">
      <c r="F464" s="28"/>
    </row>
    <row r="465" ht="12.75">
      <c r="F465" s="28"/>
    </row>
    <row r="466" ht="12.75">
      <c r="F466" s="28"/>
    </row>
    <row r="467" ht="12.75">
      <c r="F467" s="28"/>
    </row>
    <row r="468" ht="12.75">
      <c r="F468" s="28"/>
    </row>
    <row r="469" ht="12.75">
      <c r="F469" s="28"/>
    </row>
    <row r="470" ht="12.75">
      <c r="F470" s="28"/>
    </row>
    <row r="471" ht="12.75">
      <c r="F471" s="28"/>
    </row>
    <row r="472" ht="12.75">
      <c r="F472" s="28"/>
    </row>
    <row r="473" ht="12.75">
      <c r="F473" s="28"/>
    </row>
    <row r="474" ht="12.75">
      <c r="F474" s="28"/>
    </row>
    <row r="475" ht="12.75">
      <c r="F475" s="28"/>
    </row>
    <row r="476" ht="12.75">
      <c r="F476" s="28"/>
    </row>
    <row r="477" ht="12.75">
      <c r="F477" s="28"/>
    </row>
    <row r="478" ht="12.75">
      <c r="F478" s="28"/>
    </row>
    <row r="479" ht="12.75">
      <c r="F479" s="28"/>
    </row>
    <row r="480" ht="12.75">
      <c r="F480" s="28"/>
    </row>
    <row r="481" ht="12.75">
      <c r="F481" s="28"/>
    </row>
    <row r="482" ht="12.75">
      <c r="F482" s="28"/>
    </row>
    <row r="483" ht="12.75">
      <c r="F483" s="28"/>
    </row>
    <row r="484" ht="12.75">
      <c r="F484" s="28"/>
    </row>
    <row r="485" ht="12.75">
      <c r="F485" s="28"/>
    </row>
    <row r="486" ht="12.75">
      <c r="F486" s="28"/>
    </row>
    <row r="487" ht="12.75">
      <c r="F487" s="28"/>
    </row>
    <row r="488" ht="12.75">
      <c r="F488" s="28"/>
    </row>
    <row r="489" ht="12.75">
      <c r="F489" s="28"/>
    </row>
    <row r="490" ht="12.75">
      <c r="F490" s="28"/>
    </row>
    <row r="491" ht="12.75">
      <c r="F491" s="28"/>
    </row>
    <row r="492" ht="12.75">
      <c r="F492" s="28"/>
    </row>
    <row r="493" ht="12.75">
      <c r="F493" s="28"/>
    </row>
    <row r="494" ht="12.75">
      <c r="F494" s="28"/>
    </row>
    <row r="495" ht="12.75">
      <c r="F495" s="28"/>
    </row>
    <row r="496" ht="12.75">
      <c r="F496" s="28"/>
    </row>
    <row r="497" ht="12.75">
      <c r="F497" s="28"/>
    </row>
    <row r="498" ht="12.75">
      <c r="F498" s="28"/>
    </row>
    <row r="499" ht="12.75">
      <c r="F499" s="28"/>
    </row>
    <row r="500" ht="12.75">
      <c r="F500" s="28"/>
    </row>
    <row r="501" ht="12.75">
      <c r="F501" s="28"/>
    </row>
    <row r="502" ht="12.75">
      <c r="F502" s="28"/>
    </row>
    <row r="503" ht="12.75">
      <c r="F503" s="28"/>
    </row>
    <row r="504" ht="12.75">
      <c r="F504" s="28"/>
    </row>
    <row r="505" ht="12.75">
      <c r="F505" s="28"/>
    </row>
    <row r="506" ht="12.75">
      <c r="F506" s="28"/>
    </row>
    <row r="507" ht="12.75">
      <c r="F507" s="28"/>
    </row>
    <row r="508" ht="12.75">
      <c r="F508" s="28"/>
    </row>
    <row r="509" ht="12.75">
      <c r="F509" s="28"/>
    </row>
    <row r="510" ht="12.75">
      <c r="F510" s="28"/>
    </row>
    <row r="511" ht="12.75">
      <c r="F511" s="28"/>
    </row>
    <row r="512" ht="12.75">
      <c r="F512" s="28"/>
    </row>
    <row r="513" ht="12.75">
      <c r="F513" s="28"/>
    </row>
    <row r="514" ht="12.75">
      <c r="F514" s="28"/>
    </row>
    <row r="515" ht="12.75">
      <c r="F515" s="28"/>
    </row>
    <row r="516" ht="12.75">
      <c r="F516" s="28"/>
    </row>
    <row r="517" ht="12.75">
      <c r="F517" s="28"/>
    </row>
    <row r="518" ht="12.75">
      <c r="F518" s="28"/>
    </row>
    <row r="519" ht="12.75">
      <c r="F519" s="28"/>
    </row>
    <row r="520" ht="12.75">
      <c r="F520" s="28"/>
    </row>
    <row r="521" ht="12.75">
      <c r="F521" s="28"/>
    </row>
    <row r="522" ht="12.75">
      <c r="F522" s="28"/>
    </row>
    <row r="523" ht="12.75">
      <c r="F523" s="28"/>
    </row>
    <row r="524" ht="12.75">
      <c r="F524" s="28"/>
    </row>
    <row r="525" ht="12.75">
      <c r="F525" s="28"/>
    </row>
    <row r="526" ht="12.75">
      <c r="F526" s="28"/>
    </row>
    <row r="527" ht="12.75">
      <c r="F527" s="28"/>
    </row>
    <row r="528" ht="12.75">
      <c r="F528" s="28"/>
    </row>
    <row r="529" ht="12.75">
      <c r="F529" s="28"/>
    </row>
    <row r="530" ht="12.75">
      <c r="F530" s="28"/>
    </row>
    <row r="531" ht="12.75">
      <c r="F531" s="28"/>
    </row>
    <row r="532" ht="12.75">
      <c r="F532" s="28"/>
    </row>
    <row r="533" ht="12.75">
      <c r="F533" s="28"/>
    </row>
    <row r="534" ht="12.75">
      <c r="F534" s="28"/>
    </row>
    <row r="535" ht="12.75">
      <c r="F535" s="28"/>
    </row>
    <row r="536" ht="12.75">
      <c r="F536" s="28"/>
    </row>
    <row r="537" ht="12.75">
      <c r="F537" s="28"/>
    </row>
    <row r="538" ht="12.75">
      <c r="F538" s="28"/>
    </row>
    <row r="539" ht="12.75">
      <c r="F539" s="28"/>
    </row>
    <row r="540" ht="12.75">
      <c r="F540" s="28"/>
    </row>
    <row r="541" ht="12.75">
      <c r="F541" s="28"/>
    </row>
    <row r="542" ht="12.75">
      <c r="F542" s="28"/>
    </row>
    <row r="543" ht="12.75">
      <c r="F543" s="28"/>
    </row>
    <row r="544" ht="12.75">
      <c r="F544" s="28"/>
    </row>
    <row r="545" ht="12.75">
      <c r="F545" s="28"/>
    </row>
    <row r="546" ht="12.75">
      <c r="F546" s="28"/>
    </row>
    <row r="547" ht="12.75">
      <c r="F547" s="28"/>
    </row>
    <row r="548" ht="12.75">
      <c r="F548" s="28"/>
    </row>
    <row r="549" ht="12.75">
      <c r="F549" s="28"/>
    </row>
    <row r="550" ht="12.75">
      <c r="F550" s="28"/>
    </row>
    <row r="551" ht="12.75">
      <c r="F551" s="28"/>
    </row>
    <row r="552" ht="12.75">
      <c r="F552" s="28"/>
    </row>
    <row r="553" ht="12.75">
      <c r="F553" s="28"/>
    </row>
    <row r="554" ht="12.75">
      <c r="F554" s="28"/>
    </row>
    <row r="555" ht="12.75">
      <c r="F555" s="28"/>
    </row>
    <row r="556" ht="12.75">
      <c r="F556" s="28"/>
    </row>
    <row r="557" ht="12.75">
      <c r="F557" s="28"/>
    </row>
    <row r="558" ht="12.75">
      <c r="F558" s="28"/>
    </row>
    <row r="559" ht="12.75">
      <c r="F559" s="28"/>
    </row>
    <row r="560" ht="12.75">
      <c r="F560" s="28"/>
    </row>
    <row r="561" ht="12.75">
      <c r="F561" s="28"/>
    </row>
    <row r="562" ht="12.75">
      <c r="F562" s="28"/>
    </row>
    <row r="563" ht="12.75">
      <c r="F563" s="28"/>
    </row>
    <row r="564" ht="12.75">
      <c r="F564" s="28"/>
    </row>
    <row r="565" ht="12.75">
      <c r="F565" s="28"/>
    </row>
    <row r="566" ht="12.75">
      <c r="F566" s="28"/>
    </row>
    <row r="567" ht="12.75">
      <c r="F567" s="28"/>
    </row>
    <row r="568" ht="12.75">
      <c r="F568" s="28"/>
    </row>
    <row r="569" ht="12.75">
      <c r="F569" s="28"/>
    </row>
    <row r="570" ht="12.75">
      <c r="F570" s="28"/>
    </row>
    <row r="571" ht="12.75">
      <c r="F571" s="28"/>
    </row>
    <row r="572" ht="12.75">
      <c r="F572" s="28"/>
    </row>
    <row r="573" ht="12.75">
      <c r="F573" s="28"/>
    </row>
    <row r="574" ht="12.75">
      <c r="F574" s="28"/>
    </row>
    <row r="575" ht="12.75">
      <c r="F575" s="28"/>
    </row>
    <row r="576" ht="12.75">
      <c r="F576" s="28"/>
    </row>
    <row r="577" ht="12.75">
      <c r="F577" s="28"/>
    </row>
    <row r="578" ht="12.75">
      <c r="F578" s="28"/>
    </row>
    <row r="579" ht="12.75">
      <c r="F579" s="28"/>
    </row>
    <row r="580" ht="12.75">
      <c r="F580" s="28"/>
    </row>
    <row r="581" ht="12.75">
      <c r="F581" s="28"/>
    </row>
    <row r="582" ht="12.75">
      <c r="F582" s="28"/>
    </row>
    <row r="583" ht="12.75">
      <c r="F583" s="28"/>
    </row>
    <row r="584" ht="12.75">
      <c r="F584" s="28"/>
    </row>
    <row r="585" ht="12.75">
      <c r="F585" s="28"/>
    </row>
    <row r="586" ht="12.75">
      <c r="F586" s="28"/>
    </row>
    <row r="587" ht="12.75">
      <c r="F587" s="28"/>
    </row>
    <row r="588" ht="12.75">
      <c r="F588" s="28"/>
    </row>
    <row r="589" ht="12.75">
      <c r="F589" s="28"/>
    </row>
    <row r="590" ht="12.75">
      <c r="F590" s="28"/>
    </row>
    <row r="591" ht="12.75">
      <c r="F591" s="28"/>
    </row>
    <row r="592" ht="12.75">
      <c r="F592" s="28"/>
    </row>
    <row r="593" ht="12.75">
      <c r="F593" s="28"/>
    </row>
    <row r="594" ht="12.75">
      <c r="F594" s="28"/>
    </row>
    <row r="595" ht="12.75">
      <c r="F595" s="28"/>
    </row>
    <row r="596" ht="12.75">
      <c r="F596" s="28"/>
    </row>
    <row r="597" ht="12.75">
      <c r="F597" s="28"/>
    </row>
    <row r="598" ht="12.75">
      <c r="F598" s="28"/>
    </row>
    <row r="599" ht="12.75">
      <c r="F599" s="28"/>
    </row>
    <row r="600" ht="12.75">
      <c r="F600" s="28"/>
    </row>
    <row r="601" ht="12.75">
      <c r="F601" s="28"/>
    </row>
    <row r="602" ht="12.75">
      <c r="F602" s="28"/>
    </row>
    <row r="603" ht="12.75">
      <c r="F603" s="28"/>
    </row>
    <row r="604" ht="12.75">
      <c r="F604" s="28"/>
    </row>
    <row r="605" ht="12.75">
      <c r="F605" s="28"/>
    </row>
    <row r="606" ht="12.75">
      <c r="F606" s="28"/>
    </row>
    <row r="607" ht="12.75">
      <c r="F607" s="28"/>
    </row>
    <row r="608" ht="12.75">
      <c r="F608" s="28"/>
    </row>
    <row r="609" ht="12.75">
      <c r="F609" s="28"/>
    </row>
    <row r="610" ht="12.75">
      <c r="F610" s="28"/>
    </row>
    <row r="611" ht="12.75">
      <c r="F611" s="28"/>
    </row>
    <row r="612" ht="12.75">
      <c r="F612" s="28"/>
    </row>
    <row r="613" ht="12.75">
      <c r="F613" s="28"/>
    </row>
    <row r="614" ht="12.75">
      <c r="F614" s="28"/>
    </row>
    <row r="615" ht="12.75">
      <c r="F615" s="28"/>
    </row>
    <row r="616" ht="12.75">
      <c r="F616" s="28"/>
    </row>
    <row r="617" ht="12.75">
      <c r="F617" s="28"/>
    </row>
    <row r="618" ht="12.75">
      <c r="F618" s="28"/>
    </row>
    <row r="619" ht="12.75">
      <c r="F619" s="28"/>
    </row>
    <row r="620" ht="12.75">
      <c r="F620" s="28"/>
    </row>
    <row r="621" ht="12.75">
      <c r="F621" s="28"/>
    </row>
    <row r="622" ht="12.75">
      <c r="F622" s="28"/>
    </row>
    <row r="623" ht="12.75">
      <c r="F623" s="28"/>
    </row>
    <row r="624" ht="12.75">
      <c r="F624" s="28"/>
    </row>
    <row r="625" ht="12.75">
      <c r="F625" s="28"/>
    </row>
    <row r="626" ht="12.75">
      <c r="F626" s="28"/>
    </row>
    <row r="627" ht="12.75">
      <c r="F627" s="28"/>
    </row>
    <row r="628" ht="12.75">
      <c r="F628" s="28"/>
    </row>
    <row r="629" ht="12.75">
      <c r="F629" s="28"/>
    </row>
    <row r="630" ht="12.75">
      <c r="F630" s="28"/>
    </row>
    <row r="631" ht="12.75">
      <c r="F631" s="28"/>
    </row>
  </sheetData>
  <mergeCells count="12">
    <mergeCell ref="A9:A10"/>
    <mergeCell ref="B9:B10"/>
    <mergeCell ref="C9:C10"/>
    <mergeCell ref="D9:D10"/>
    <mergeCell ref="L9:L10"/>
    <mergeCell ref="E9:E10"/>
    <mergeCell ref="F9:F10"/>
    <mergeCell ref="G9:G10"/>
    <mergeCell ref="I41:J41"/>
    <mergeCell ref="H9:H10"/>
    <mergeCell ref="I9:J9"/>
    <mergeCell ref="K9:K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dcterms:created xsi:type="dcterms:W3CDTF">1996-10-08T23:32:33Z</dcterms:created>
  <dcterms:modified xsi:type="dcterms:W3CDTF">2006-10-08T14:31:17Z</dcterms:modified>
  <cp:category/>
  <cp:version/>
  <cp:contentType/>
  <cp:contentStatus/>
</cp:coreProperties>
</file>